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atac-my.sharepoint.com/personal/kbattis_seatacwa_gov/Documents/Desktop/"/>
    </mc:Choice>
  </mc:AlternateContent>
  <xr:revisionPtr revIDLastSave="0" documentId="8_{97C62F1D-8547-4B6D-9ADC-8FD2F28440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ROSION CONTROL" sheetId="1" r:id="rId1"/>
    <sheet name="GENERAL ITEMS" sheetId="2" r:id="rId2"/>
    <sheet name="BOND CALC." sheetId="3" r:id="rId3"/>
  </sheets>
  <definedNames>
    <definedName name="_xlnm.Print_Area" localSheetId="1">'GENERAL ITEMS'!$A$1:$J$235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7" i="2" l="1"/>
  <c r="J214" i="2"/>
  <c r="J212" i="2"/>
  <c r="F182" i="2"/>
  <c r="H182" i="2"/>
  <c r="J182" i="2"/>
  <c r="F67" i="2"/>
  <c r="J94" i="2"/>
  <c r="J73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4" i="1"/>
  <c r="J75" i="1"/>
  <c r="F8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8" i="2"/>
  <c r="F69" i="2"/>
  <c r="F70" i="2"/>
  <c r="F71" i="2"/>
  <c r="F72" i="2"/>
  <c r="F73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208" i="2"/>
  <c r="F209" i="2"/>
  <c r="F210" i="2"/>
  <c r="F211" i="2"/>
  <c r="F215" i="2"/>
  <c r="F216" i="2"/>
  <c r="F217" i="2"/>
  <c r="F218" i="2"/>
  <c r="F219" i="2"/>
  <c r="F220" i="2"/>
  <c r="F221" i="2"/>
  <c r="F222" i="2"/>
  <c r="F223" i="2"/>
  <c r="F224" i="2"/>
  <c r="H8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208" i="2"/>
  <c r="H209" i="2"/>
  <c r="H210" i="2"/>
  <c r="H211" i="2"/>
  <c r="H215" i="2"/>
  <c r="H216" i="2"/>
  <c r="H217" i="2"/>
  <c r="H218" i="2"/>
  <c r="H219" i="2"/>
  <c r="H220" i="2"/>
  <c r="H221" i="2"/>
  <c r="H222" i="2"/>
  <c r="H223" i="2"/>
  <c r="H224" i="2"/>
  <c r="J8" i="2"/>
  <c r="J9" i="2"/>
  <c r="J10" i="2"/>
  <c r="J11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90" i="2"/>
  <c r="J91" i="2"/>
  <c r="J92" i="2"/>
  <c r="J93" i="2"/>
  <c r="J95" i="2"/>
  <c r="J96" i="2"/>
  <c r="J97" i="2"/>
  <c r="J98" i="2"/>
  <c r="J99" i="2"/>
  <c r="J100" i="2"/>
  <c r="J101" i="2"/>
  <c r="J102" i="2"/>
  <c r="J103" i="2"/>
  <c r="J104" i="2"/>
  <c r="J10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208" i="2"/>
  <c r="J209" i="2"/>
  <c r="J210" i="2"/>
  <c r="J211" i="2"/>
  <c r="J215" i="2"/>
  <c r="J216" i="2"/>
  <c r="J217" i="2"/>
  <c r="J218" i="2"/>
  <c r="J219" i="2"/>
  <c r="J220" i="2"/>
  <c r="J221" i="2"/>
  <c r="J222" i="2"/>
  <c r="J223" i="2"/>
  <c r="J224" i="2"/>
  <c r="F108" i="2" l="1"/>
  <c r="F38" i="2"/>
  <c r="I77" i="1"/>
  <c r="I78" i="1" s="1"/>
  <c r="I79" i="1" s="1"/>
  <c r="G18" i="3" s="1"/>
  <c r="F226" i="2"/>
  <c r="J76" i="2"/>
  <c r="H226" i="2"/>
  <c r="H38" i="2"/>
  <c r="F158" i="2"/>
  <c r="F76" i="2"/>
  <c r="F228" i="2"/>
  <c r="J38" i="2"/>
  <c r="H76" i="2"/>
  <c r="F198" i="2"/>
  <c r="J198" i="2"/>
  <c r="H158" i="2"/>
  <c r="J158" i="2"/>
  <c r="J226" i="2"/>
  <c r="H198" i="2"/>
  <c r="H108" i="2"/>
  <c r="J108" i="2"/>
  <c r="J228" i="2"/>
  <c r="J230" i="2" s="1"/>
  <c r="J232" i="2" s="1"/>
  <c r="G24" i="3" s="1"/>
  <c r="H228" i="2"/>
  <c r="F230" i="2" l="1"/>
  <c r="F232" i="2" s="1"/>
  <c r="G20" i="3" s="1"/>
  <c r="H230" i="2"/>
  <c r="H232" i="2" s="1"/>
  <c r="G22" i="3" s="1"/>
  <c r="G27" i="3" l="1"/>
  <c r="M22" i="3" s="1"/>
  <c r="G29" i="3" l="1"/>
</calcChain>
</file>

<file path=xl/sharedStrings.xml><?xml version="1.0" encoding="utf-8"?>
<sst xmlns="http://schemas.openxmlformats.org/spreadsheetml/2006/main" count="714" uniqueCount="458">
  <si>
    <t xml:space="preserve">Project Name:   </t>
  </si>
  <si>
    <t xml:space="preserve">Date:   </t>
  </si>
  <si>
    <t xml:space="preserve">Location:   </t>
  </si>
  <si>
    <t xml:space="preserve">Note:  All prices include labor, equipment, materials, overhead and  </t>
  </si>
  <si>
    <t>Clearing greater than or equal to 5000 board feet of timber?</t>
  </si>
  <si>
    <t>profit.  Prices are from RS Means data adjusted for the Seattle area</t>
  </si>
  <si>
    <t>or from local sources if not included in the RS Means database.</t>
  </si>
  <si>
    <t xml:space="preserve">   _________________</t>
  </si>
  <si>
    <t xml:space="preserve">    If yes,</t>
  </si>
  <si>
    <t xml:space="preserve">    Forest Practice Permit Number:__________________</t>
  </si>
  <si>
    <t xml:space="preserve">    (RCW 76.09)</t>
  </si>
  <si>
    <t>Unit</t>
  </si>
  <si>
    <t># of</t>
  </si>
  <si>
    <t>Reference #</t>
  </si>
  <si>
    <t>Price</t>
  </si>
  <si>
    <t xml:space="preserve">Quantity </t>
  </si>
  <si>
    <t>Applications</t>
  </si>
  <si>
    <t>Cost</t>
  </si>
  <si>
    <t>EROSION/SEDIMENT CONTROL</t>
  </si>
  <si>
    <t>Backfill &amp; compaction-embankment</t>
  </si>
  <si>
    <t>CY</t>
  </si>
  <si>
    <t>Check dams, 4" minus rock</t>
  </si>
  <si>
    <t>SWDM 5.4.6.3</t>
  </si>
  <si>
    <t>Each</t>
  </si>
  <si>
    <t>Crushed surfacing 1 1/4" minus</t>
  </si>
  <si>
    <t>WSDOT 9-03.9(3)</t>
  </si>
  <si>
    <t>Ditching</t>
  </si>
  <si>
    <t>Excavation-bulk</t>
  </si>
  <si>
    <t>Fence, silt</t>
  </si>
  <si>
    <t>SWDM 5.4.3.1</t>
  </si>
  <si>
    <t>LF</t>
  </si>
  <si>
    <t>Fence, Temporary (NGPE)</t>
  </si>
  <si>
    <t>Hydroseeding</t>
  </si>
  <si>
    <t>SWDM 5.4.2.4</t>
  </si>
  <si>
    <t>SY</t>
  </si>
  <si>
    <t>Jute Mesh</t>
  </si>
  <si>
    <t>SWDM 5.4.2.2</t>
  </si>
  <si>
    <t>Mulch, by hand, straw, 3" deep</t>
  </si>
  <si>
    <t>SWDM 5.4.2.1</t>
  </si>
  <si>
    <t>Mulch, by machine, straw, 2" deep</t>
  </si>
  <si>
    <t>Piping, temporary, CPP, 6"</t>
  </si>
  <si>
    <t>Piping, temporary, CPP, 8"</t>
  </si>
  <si>
    <t>Piping, temporary, CPP, 12"</t>
  </si>
  <si>
    <t>Plastic covering, 6mm thick, sandbagged</t>
  </si>
  <si>
    <t>SWDM 5.4.2.3</t>
  </si>
  <si>
    <t>Rip Rap, machine placed; slopes</t>
  </si>
  <si>
    <t>WSDOT 9-13.1(2)</t>
  </si>
  <si>
    <t>Rock Construction Entrance, 50'x15'x1'</t>
  </si>
  <si>
    <t>SWDM 5.4.4.1</t>
  </si>
  <si>
    <t>Rock Construction Entrance, 100'x15'x1'</t>
  </si>
  <si>
    <t>Sediment pond riser assembly</t>
  </si>
  <si>
    <t>SWDM 5.4.5.2</t>
  </si>
  <si>
    <t xml:space="preserve">Sediment trap, 5'  high berm </t>
  </si>
  <si>
    <t>SWDM 5.4.5.1</t>
  </si>
  <si>
    <t xml:space="preserve">Sed. trap, 5' high, riprapped spillway berm section </t>
  </si>
  <si>
    <t>Seeding, by hand</t>
  </si>
  <si>
    <t>Sodding, 1" deep, level ground</t>
  </si>
  <si>
    <t>SWDM 5.4.2.5</t>
  </si>
  <si>
    <t>Sodding, 1" deep, sloped ground</t>
  </si>
  <si>
    <t>TESC Supervisor</t>
  </si>
  <si>
    <t>HR</t>
  </si>
  <si>
    <t>Water truck, dust control</t>
  </si>
  <si>
    <t>SWDM 5.4.7</t>
  </si>
  <si>
    <t>WRITE-IN-ITEMS</t>
  </si>
  <si>
    <t>COLUMN:</t>
  </si>
  <si>
    <t>A</t>
  </si>
  <si>
    <t>Existing</t>
  </si>
  <si>
    <t>Future Public</t>
  </si>
  <si>
    <t>Private</t>
  </si>
  <si>
    <t>Right-of-way</t>
  </si>
  <si>
    <t>Improvements</t>
  </si>
  <si>
    <t>Quant.</t>
  </si>
  <si>
    <t>Unit Price</t>
  </si>
  <si>
    <t>GENERAL ITEMS</t>
  </si>
  <si>
    <t>Backfill &amp; Compaction- embankment</t>
  </si>
  <si>
    <t>Backfill &amp; Compaction- trench</t>
  </si>
  <si>
    <t>Clear/Remove Brush, by hand</t>
  </si>
  <si>
    <t>Clearing/Grubbing/Tree Removal</t>
  </si>
  <si>
    <t>Acre</t>
  </si>
  <si>
    <t>Excavation - bulk</t>
  </si>
  <si>
    <t>Excavation - Trench</t>
  </si>
  <si>
    <t>Fencing, cedar, 6' high</t>
  </si>
  <si>
    <t>Fencing, chain link, vinyl coated,  6' high</t>
  </si>
  <si>
    <t xml:space="preserve">Fencing, chain link, gate, vinyl coated,  20' </t>
  </si>
  <si>
    <t>Fencing, split rail, 3' high</t>
  </si>
  <si>
    <t>Fill &amp; compact - common barrow</t>
  </si>
  <si>
    <t>Fill &amp; compact - gravel base</t>
  </si>
  <si>
    <t>Fill &amp; compact - screened topsoil</t>
  </si>
  <si>
    <t xml:space="preserve">Gabion, 12" deep, stone filled mesh </t>
  </si>
  <si>
    <t xml:space="preserve">Gabion, 18" deep, stone filled mesh </t>
  </si>
  <si>
    <t>Gabion, 36" deep, stone filled mesh</t>
  </si>
  <si>
    <t>Grading, fine, by hand</t>
  </si>
  <si>
    <t>Grading, fine, with grader</t>
  </si>
  <si>
    <t>Monuments, 3' long</t>
  </si>
  <si>
    <t>Sensitive Areas Sign</t>
  </si>
  <si>
    <t>Surveying, line &amp; grade</t>
  </si>
  <si>
    <t>Day</t>
  </si>
  <si>
    <t>Surveying, lot location/lines</t>
  </si>
  <si>
    <t>Traffic control crew ( 2 flaggers )</t>
  </si>
  <si>
    <t>Trail, 4" chipped wood</t>
  </si>
  <si>
    <t>Trail, 4" crushed cinder</t>
  </si>
  <si>
    <t>Trail, 4" top course</t>
  </si>
  <si>
    <t>Wall, retaining, concrete</t>
  </si>
  <si>
    <t>SF</t>
  </si>
  <si>
    <t>Wall, rockery</t>
  </si>
  <si>
    <t>SUBTOTAL</t>
  </si>
  <si>
    <t>ROAD IMPROVEMENT</t>
  </si>
  <si>
    <t>AC Grinding, 4' wide machine &lt; 1000sy</t>
  </si>
  <si>
    <t>AC Grinding, 4' wide machine 1000-2000sy</t>
  </si>
  <si>
    <t>AC Grinding, 4' wide machine &gt; 2000sy</t>
  </si>
  <si>
    <t>AC Removal/Disposal/Repair</t>
  </si>
  <si>
    <t>Barricade, type I</t>
  </si>
  <si>
    <t>Barricade, type III ( Permanent )</t>
  </si>
  <si>
    <t>Curb &amp; Gutter, rolled</t>
  </si>
  <si>
    <t>Curb &amp; Gutter, vertical</t>
  </si>
  <si>
    <t>Curb and Gutter, demolition and disposal</t>
  </si>
  <si>
    <t>Curb, extruded asphalt</t>
  </si>
  <si>
    <t>Curb, extruded concrete</t>
  </si>
  <si>
    <t>Sawcut, asphalt, 3" depth</t>
  </si>
  <si>
    <t>Sawcut, concrete, per 1" depth</t>
  </si>
  <si>
    <t>Sealant, asphalt</t>
  </si>
  <si>
    <t>Shoulder, AC,  ( see AC road unit price )</t>
  </si>
  <si>
    <t>Shoulder, gravel, 4" thick</t>
  </si>
  <si>
    <t>Sidewalk, 4" thick</t>
  </si>
  <si>
    <t>Sidewalk, 4" thick, demolition and disposal</t>
  </si>
  <si>
    <t>Sidewalk, 5" thick</t>
  </si>
  <si>
    <t>Sidewalk, 5" thick, demolition and disposal</t>
  </si>
  <si>
    <t xml:space="preserve">Sign, handicap </t>
  </si>
  <si>
    <t>Striping, per stall</t>
  </si>
  <si>
    <t>Striping, thermoplastic, ( for crosswalk )</t>
  </si>
  <si>
    <t>Striping, 4" reflectorized line</t>
  </si>
  <si>
    <t xml:space="preserve">SUBTOTAL </t>
  </si>
  <si>
    <t>For KCRS '93, (additional 2.5" base) add:</t>
  </si>
  <si>
    <t>Gravel Road, 4" rock, First 2500 SY</t>
  </si>
  <si>
    <t>Gravel Road, 4" rock, Qty. over 2500 SY</t>
  </si>
  <si>
    <t>PCC Road, 5", no base, over 2500 SY</t>
  </si>
  <si>
    <t>PCC Road,  6", no base, over 2500 SY</t>
  </si>
  <si>
    <t>Access Road, R/D</t>
  </si>
  <si>
    <t>Bollards - fixed</t>
  </si>
  <si>
    <t>Bollards - removable</t>
  </si>
  <si>
    <t>CB Type I</t>
  </si>
  <si>
    <t>CB Type IL</t>
  </si>
  <si>
    <t>CB Type II, 48" diameter</t>
  </si>
  <si>
    <t xml:space="preserve">     for additional depth over 4'    </t>
  </si>
  <si>
    <t>FT</t>
  </si>
  <si>
    <t>CB Type II, 54" diameter</t>
  </si>
  <si>
    <t xml:space="preserve">     for additional depth over 4'</t>
  </si>
  <si>
    <t>CB Type II, 60" diameter</t>
  </si>
  <si>
    <t>CB Type II, 72" diameter</t>
  </si>
  <si>
    <t>Through-curb Inlet Framework (Add)</t>
  </si>
  <si>
    <t>Cleanout, PVC, 4"</t>
  </si>
  <si>
    <t>Cleanout, PVC, 6"</t>
  </si>
  <si>
    <t>Cleanout, PVC, 8"</t>
  </si>
  <si>
    <t>Culvert, PVC, 4"</t>
  </si>
  <si>
    <t>Culvert, PVC, 6"</t>
  </si>
  <si>
    <t>Culvert, PVC,  8"</t>
  </si>
  <si>
    <t>Culvert, PVC, 12"</t>
  </si>
  <si>
    <t>Culvert, CMP, 8"</t>
  </si>
  <si>
    <t>Culvert, CMP, 12"</t>
  </si>
  <si>
    <t>Culvert, CMP, 15"</t>
  </si>
  <si>
    <t>Culvert, CMP, 18"</t>
  </si>
  <si>
    <t>Culvert, CMP, 24"</t>
  </si>
  <si>
    <t>Culvert, CMP, 30"</t>
  </si>
  <si>
    <t>Culvert, CMP, 36"</t>
  </si>
  <si>
    <t>Culvert, CMP, 48"</t>
  </si>
  <si>
    <t>Culvert, CMP, 60"</t>
  </si>
  <si>
    <t>Culvert, CMP, 72"</t>
  </si>
  <si>
    <t>DRAINAGE CONTINUED</t>
  </si>
  <si>
    <t>Culvert, Concrete, 8"</t>
  </si>
  <si>
    <t>Culvert, Concrete, 12"</t>
  </si>
  <si>
    <t>Culvert, Concrete, 15"</t>
  </si>
  <si>
    <t>Culvert, Concrete, 18"</t>
  </si>
  <si>
    <t>Culvert, Concrete, 24"</t>
  </si>
  <si>
    <t>Culvert, Concrete, 30"</t>
  </si>
  <si>
    <t>Culvert, Concrete, 36"</t>
  </si>
  <si>
    <t>Culvert, Concrete, 42"</t>
  </si>
  <si>
    <t>Culvert, Concrete, 48"</t>
  </si>
  <si>
    <t>Culvert, CPP, 6"</t>
  </si>
  <si>
    <t>Culvert, CPP, 8"</t>
  </si>
  <si>
    <t>Culvert, CPP, 12"</t>
  </si>
  <si>
    <t>Culvert, CPP, 15"</t>
  </si>
  <si>
    <t>Culvert, CPP, 18"</t>
  </si>
  <si>
    <t>Culvert, CPP, 24"</t>
  </si>
  <si>
    <t>Culvert, CPP, 30"</t>
  </si>
  <si>
    <t>Culvert, CPP, 36"</t>
  </si>
  <si>
    <t xml:space="preserve">Ditching </t>
  </si>
  <si>
    <t>Flow Dispersal Trench    (1,436 base+)</t>
  </si>
  <si>
    <t>French Drain  (3' depth)</t>
  </si>
  <si>
    <t>Geotextile, laid in trench, polypropylene</t>
  </si>
  <si>
    <t>Infiltration pond testing</t>
  </si>
  <si>
    <t>Mid-tank Access Riser, 48" dia,  6' deep</t>
  </si>
  <si>
    <t>Pond Overflow Spillway</t>
  </si>
  <si>
    <t>Restrictor/Oil Separator, 12"</t>
  </si>
  <si>
    <t>Restrictor/Oil Separator, 15"</t>
  </si>
  <si>
    <t>Restrictor/Oil Separator, 18"</t>
  </si>
  <si>
    <t>Riprap, placed</t>
  </si>
  <si>
    <t>Tank End Reducer (36" diameter)</t>
  </si>
  <si>
    <t>Trash Rack, 12"</t>
  </si>
  <si>
    <t>Trash Rack, 15"</t>
  </si>
  <si>
    <t>Trash Rack, 18"</t>
  </si>
  <si>
    <t>Trash Rack, 21"</t>
  </si>
  <si>
    <t>PARKING LOT SURFACING</t>
  </si>
  <si>
    <t>2" AC, 2" top course rock &amp; 4" borrow</t>
  </si>
  <si>
    <t>4" select borrow</t>
  </si>
  <si>
    <t>1.5" top course rock &amp; 2.5" base course</t>
  </si>
  <si>
    <t>SUBTOTAL (SUM ALL PAGES):</t>
  </si>
  <si>
    <t>B</t>
  </si>
  <si>
    <t>C</t>
  </si>
  <si>
    <t>D</t>
  </si>
  <si>
    <t>Original bond computations prepared by:</t>
  </si>
  <si>
    <t>Name:</t>
  </si>
  <si>
    <t>Date:</t>
  </si>
  <si>
    <t>PE Registration Number:</t>
  </si>
  <si>
    <t>Tel. #:</t>
  </si>
  <si>
    <t>Firm Name:</t>
  </si>
  <si>
    <t>Address:</t>
  </si>
  <si>
    <t>Column</t>
  </si>
  <si>
    <t>Stabilization/Erosion Sediment Control (ESC)</t>
  </si>
  <si>
    <t>(A)</t>
  </si>
  <si>
    <t>Existing Right-of-Way Improvements</t>
  </si>
  <si>
    <t>(B)</t>
  </si>
  <si>
    <t>(C)</t>
  </si>
  <si>
    <t>Private Improvements</t>
  </si>
  <si>
    <t>(D)</t>
  </si>
  <si>
    <t>Minimum bond amount is $1000.</t>
  </si>
  <si>
    <t>Road Improvements</t>
  </si>
  <si>
    <t>Right-of-Way</t>
  </si>
  <si>
    <t xml:space="preserve">   &amp; Drainage Facilities</t>
  </si>
  <si>
    <t>Future Public Road Improvements &amp; Drainage Facilities</t>
  </si>
  <si>
    <t xml:space="preserve"> GRANDTOTAL: </t>
  </si>
  <si>
    <t>Page 3 of 9</t>
  </si>
  <si>
    <t>Page 4 of 9</t>
  </si>
  <si>
    <t>Page 5 of 9</t>
  </si>
  <si>
    <t>Page 6 of 9</t>
  </si>
  <si>
    <t>Page 7 of 9</t>
  </si>
  <si>
    <t>Page 8 of 9</t>
  </si>
  <si>
    <t>Page 1 of 9</t>
  </si>
  <si>
    <t>Page 2 of 9</t>
  </si>
  <si>
    <t>Page 9 of 9</t>
  </si>
  <si>
    <t xml:space="preserve">Project No.:   </t>
  </si>
  <si>
    <t>City of SeaTac</t>
  </si>
  <si>
    <t>yes     _____X_________no</t>
  </si>
  <si>
    <t xml:space="preserve">                          PERFORMANCE BOND* CALCULATIONS</t>
  </si>
  <si>
    <t>(A+B+C+D) = TOTAL AMOUNTS TO BE BONDED</t>
  </si>
  <si>
    <t xml:space="preserve">* -- </t>
  </si>
  <si>
    <r>
      <t>NOTE:</t>
    </r>
    <r>
      <rPr>
        <sz val="8"/>
        <rFont val="Arial"/>
        <family val="2"/>
      </rPr>
      <t xml:space="preserve"> THE WORD "BOND" IS USED TO REPRESENT ANY FINANCIAL GUARANTEE ACCEPTABLE TO THE CITY OF SEATAC.</t>
    </r>
  </si>
  <si>
    <t xml:space="preserve">MAINTENANCE/DEFECT BOND FOR </t>
  </si>
  <si>
    <t>RIGHT-OF-WAY IMPROVEMENTS, ESC REMOVAL,</t>
  </si>
  <si>
    <t>AND PRIVATE DRAINAGE IMPROVEMENTS**</t>
  </si>
  <si>
    <t>THIS BOND AMOUNT IS EQUAL TO 10%</t>
  </si>
  <si>
    <t>OF THE PERFORMANCE BOND AMOUNT</t>
  </si>
  <si>
    <t>BOND AMOUNT</t>
  </si>
  <si>
    <t>** --</t>
  </si>
  <si>
    <t>PRIVATE DRAINAGE IMPROVEMENTS INCLUDE BUT ARE NOT LIMITED TO THE CONVEYANCE SYSTEM, DETENTION/RETENTION FACILITIES,</t>
  </si>
  <si>
    <t>WATER QUALITY TREATMENT FACILITIES, AND HARD SCAPE ITEMS TO PREVENT EROSION AND CONTROL THE RUNOFF OF WATER.</t>
  </si>
  <si>
    <t>PERFORMANCE BOND AMOUNT</t>
  </si>
  <si>
    <t>Number</t>
  </si>
  <si>
    <t>ESC-1</t>
  </si>
  <si>
    <t>ESC-2</t>
  </si>
  <si>
    <t>ESC-3</t>
  </si>
  <si>
    <t>ESC-4</t>
  </si>
  <si>
    <t>ESC-5</t>
  </si>
  <si>
    <t>ESC-6</t>
  </si>
  <si>
    <t>ESC-7</t>
  </si>
  <si>
    <t>ESC-8</t>
  </si>
  <si>
    <t>ESC-9</t>
  </si>
  <si>
    <t>ESC-10</t>
  </si>
  <si>
    <t>ESC-11</t>
  </si>
  <si>
    <t>ESC-12</t>
  </si>
  <si>
    <t>ESC-13</t>
  </si>
  <si>
    <t>ESC-14</t>
  </si>
  <si>
    <t>ESC-15</t>
  </si>
  <si>
    <t>ESC-16</t>
  </si>
  <si>
    <t>ESC-17</t>
  </si>
  <si>
    <t>ESC-18</t>
  </si>
  <si>
    <t>ESC-19</t>
  </si>
  <si>
    <t>ESC-20</t>
  </si>
  <si>
    <t>ESC-21</t>
  </si>
  <si>
    <t>ESC-22</t>
  </si>
  <si>
    <t>ESC-23</t>
  </si>
  <si>
    <t>ESC-24</t>
  </si>
  <si>
    <t>ESC-25</t>
  </si>
  <si>
    <t>ESC-26</t>
  </si>
  <si>
    <t>WRITE-IN-ITEMS **** (see page 9)</t>
  </si>
  <si>
    <t>4800 S. 188th St.</t>
  </si>
  <si>
    <t>SeaTac, WA 98188-8605</t>
  </si>
  <si>
    <t>No.</t>
  </si>
  <si>
    <t>GI - 1</t>
  </si>
  <si>
    <t>GI - 2</t>
  </si>
  <si>
    <t>GI - 3</t>
  </si>
  <si>
    <t>GI - 4</t>
  </si>
  <si>
    <t>GI - 5</t>
  </si>
  <si>
    <t>GI - 6</t>
  </si>
  <si>
    <t>GI - 7</t>
  </si>
  <si>
    <t>GI - 8</t>
  </si>
  <si>
    <t>GI - 9</t>
  </si>
  <si>
    <t>GI - 10</t>
  </si>
  <si>
    <t>GI - 11</t>
  </si>
  <si>
    <t>GI - 12</t>
  </si>
  <si>
    <t>GI - 13</t>
  </si>
  <si>
    <t>GI - 14</t>
  </si>
  <si>
    <t>GI - 15</t>
  </si>
  <si>
    <t>GI - 16</t>
  </si>
  <si>
    <t>GI - 17</t>
  </si>
  <si>
    <t>GI - 18</t>
  </si>
  <si>
    <t>GI - 19</t>
  </si>
  <si>
    <t>GI - 20</t>
  </si>
  <si>
    <t>GI - 21</t>
  </si>
  <si>
    <t>GI - 22</t>
  </si>
  <si>
    <t>GI - 23</t>
  </si>
  <si>
    <t>GI - 24</t>
  </si>
  <si>
    <t>GI - 25</t>
  </si>
  <si>
    <t>GI - 26</t>
  </si>
  <si>
    <t>GI - 27</t>
  </si>
  <si>
    <t>GI - 28</t>
  </si>
  <si>
    <t>GI - 29</t>
  </si>
  <si>
    <t>RI - 1</t>
  </si>
  <si>
    <t>RI - 2</t>
  </si>
  <si>
    <t>RI - 3</t>
  </si>
  <si>
    <t>RI - 4</t>
  </si>
  <si>
    <t>RI - 5</t>
  </si>
  <si>
    <t>RI - 6</t>
  </si>
  <si>
    <t>RI - 7</t>
  </si>
  <si>
    <t>RI - 8</t>
  </si>
  <si>
    <t>RI - 9</t>
  </si>
  <si>
    <t>RI - 10</t>
  </si>
  <si>
    <t>RI - 11</t>
  </si>
  <si>
    <t>RI - 12</t>
  </si>
  <si>
    <t>RI - 13</t>
  </si>
  <si>
    <t>RI - 14</t>
  </si>
  <si>
    <t>RI - 15</t>
  </si>
  <si>
    <t>RI - 16</t>
  </si>
  <si>
    <t>RI - 17</t>
  </si>
  <si>
    <t>RI - 18</t>
  </si>
  <si>
    <t>RI - 19</t>
  </si>
  <si>
    <t>RI - 20</t>
  </si>
  <si>
    <t>RI - 21</t>
  </si>
  <si>
    <t>RI - 22</t>
  </si>
  <si>
    <t>RI - 23</t>
  </si>
  <si>
    <t>RI - 24</t>
  </si>
  <si>
    <r>
      <t>ROAD SURFACING</t>
    </r>
    <r>
      <rPr>
        <sz val="11"/>
        <rFont val="Arial"/>
        <family val="2"/>
      </rPr>
      <t xml:space="preserve"> </t>
    </r>
    <r>
      <rPr>
        <sz val="9"/>
        <rFont val="Arial"/>
        <family val="2"/>
      </rPr>
      <t xml:space="preserve">      (4" Rock = 2.5 base &amp; 1.5" top course)    For '93 KCRS ( 6.5" Rock= 5" base &amp; 1.5" top course)</t>
    </r>
  </si>
  <si>
    <t>RS - 1</t>
  </si>
  <si>
    <t>RS - 3</t>
  </si>
  <si>
    <t>RS - 4</t>
  </si>
  <si>
    <t>RS - 5</t>
  </si>
  <si>
    <t>RS - 6</t>
  </si>
  <si>
    <t>RS - 7</t>
  </si>
  <si>
    <t>RS - 8</t>
  </si>
  <si>
    <t>RS - 9</t>
  </si>
  <si>
    <t>RS - 10</t>
  </si>
  <si>
    <t>RS - 11</t>
  </si>
  <si>
    <t>RS - 12</t>
  </si>
  <si>
    <t>RS - 13</t>
  </si>
  <si>
    <t>RS - 14</t>
  </si>
  <si>
    <t>RS - 15</t>
  </si>
  <si>
    <t>RS - 16</t>
  </si>
  <si>
    <t>RS - 17</t>
  </si>
  <si>
    <r>
      <t>DRAINAGE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  (CPP = Corrugated Plastic Pipe, N12 or Equivalent)</t>
    </r>
  </si>
  <si>
    <t>D - 1</t>
  </si>
  <si>
    <t>D - 2</t>
  </si>
  <si>
    <t>D - 3</t>
  </si>
  <si>
    <t>D - 4</t>
  </si>
  <si>
    <t>D - 5</t>
  </si>
  <si>
    <t>D - 6</t>
  </si>
  <si>
    <t>D - 7</t>
  </si>
  <si>
    <t>D - 8</t>
  </si>
  <si>
    <t>D - 9</t>
  </si>
  <si>
    <t>D - 10</t>
  </si>
  <si>
    <t>D - 11</t>
  </si>
  <si>
    <t>D - 12</t>
  </si>
  <si>
    <t>D - 13</t>
  </si>
  <si>
    <t>D - 14</t>
  </si>
  <si>
    <t>D - 15</t>
  </si>
  <si>
    <t>D - 16</t>
  </si>
  <si>
    <t>D - 17</t>
  </si>
  <si>
    <t>D - 18</t>
  </si>
  <si>
    <t>D - 19</t>
  </si>
  <si>
    <t>D - 20</t>
  </si>
  <si>
    <t>D - 21</t>
  </si>
  <si>
    <t>D - 22</t>
  </si>
  <si>
    <t>D - 23</t>
  </si>
  <si>
    <t>D - 24</t>
  </si>
  <si>
    <t>D - 25</t>
  </si>
  <si>
    <t>D - 26</t>
  </si>
  <si>
    <t>D - 27</t>
  </si>
  <si>
    <t>D - 28</t>
  </si>
  <si>
    <t>D - 29</t>
  </si>
  <si>
    <t>D - 30</t>
  </si>
  <si>
    <t>D - 31</t>
  </si>
  <si>
    <t>D - 32</t>
  </si>
  <si>
    <t>D - 33</t>
  </si>
  <si>
    <t>D - 34</t>
  </si>
  <si>
    <t>D - 35</t>
  </si>
  <si>
    <t>D - 36</t>
  </si>
  <si>
    <t>D - 37</t>
  </si>
  <si>
    <t>D - 38</t>
  </si>
  <si>
    <t>D - 39</t>
  </si>
  <si>
    <t>D - 40</t>
  </si>
  <si>
    <t>D - 41</t>
  </si>
  <si>
    <t>D - 42</t>
  </si>
  <si>
    <t>D - 43</t>
  </si>
  <si>
    <t>D - 44</t>
  </si>
  <si>
    <t>D - 45</t>
  </si>
  <si>
    <t>D - 46</t>
  </si>
  <si>
    <t>D - 47</t>
  </si>
  <si>
    <t>D - 48</t>
  </si>
  <si>
    <t>D - 49</t>
  </si>
  <si>
    <t>D - 50</t>
  </si>
  <si>
    <t>D - 51</t>
  </si>
  <si>
    <t>D - 52</t>
  </si>
  <si>
    <t>D - 53</t>
  </si>
  <si>
    <t>D - 54</t>
  </si>
  <si>
    <t>D - 55</t>
  </si>
  <si>
    <t>D - 56</t>
  </si>
  <si>
    <t>D - 57</t>
  </si>
  <si>
    <t>D - 58</t>
  </si>
  <si>
    <t>D - 59</t>
  </si>
  <si>
    <t>D - 60</t>
  </si>
  <si>
    <t>D - 61</t>
  </si>
  <si>
    <t>D - 62</t>
  </si>
  <si>
    <t>D - 63</t>
  </si>
  <si>
    <t>D - 64</t>
  </si>
  <si>
    <t>PL - 1</t>
  </si>
  <si>
    <t>2" AC,  1.5"  top course &amp; 2.5" base course</t>
  </si>
  <si>
    <t>PL - 2</t>
  </si>
  <si>
    <t>PL - 3</t>
  </si>
  <si>
    <t>PL - 4</t>
  </si>
  <si>
    <t>(Such as detention/water quality vaults.)</t>
  </si>
  <si>
    <t>WI - 1</t>
  </si>
  <si>
    <t>WI - 2</t>
  </si>
  <si>
    <t>WI - 3</t>
  </si>
  <si>
    <t>WI - 4</t>
  </si>
  <si>
    <t>WI - 5</t>
  </si>
  <si>
    <t>WI - 6</t>
  </si>
  <si>
    <t>WI - 7</t>
  </si>
  <si>
    <t>WI - 8</t>
  </si>
  <si>
    <t>WI - 9</t>
  </si>
  <si>
    <t>WI - 10</t>
  </si>
  <si>
    <t xml:space="preserve">  For Culvert prices,  Average of 4' cover was assumed.   Assume perforated PVC is same price as solid pipe.</t>
  </si>
  <si>
    <t>Existing R/W Improvements</t>
  </si>
  <si>
    <t>Future Public R/W &amp; Drainage Improvements</t>
  </si>
  <si>
    <t>ESC Total:</t>
  </si>
  <si>
    <t>ESC Subtotal:</t>
  </si>
  <si>
    <t>30% Mobilization</t>
  </si>
  <si>
    <t>30% MOBILIZATION:</t>
  </si>
  <si>
    <t>120% TIMES (A+B+C+D)</t>
  </si>
  <si>
    <t>AC Overlay, 2" AC</t>
  </si>
  <si>
    <t>AC Road, 2", 4" rock, First 2500 SY</t>
  </si>
  <si>
    <t>AC Road, 2", 4" rock, Qty. over 2500SY</t>
  </si>
  <si>
    <t>AC Road, 3", 4" rock, First 2500 SY</t>
  </si>
  <si>
    <t>AC Road, 3", 4" rock, Qty. over 2500 SY</t>
  </si>
  <si>
    <t>AC Road, 5", First 2500 SY</t>
  </si>
  <si>
    <t>AC Road, 5", Qty. Over 2500 SY</t>
  </si>
  <si>
    <t>AC Road, 6", First 2500 SY</t>
  </si>
  <si>
    <t>AC Road, 6", Qty. Over 2500 SY</t>
  </si>
  <si>
    <t>Asphalt Treated Base, 3" thick</t>
  </si>
  <si>
    <t>Thickened Edge</t>
  </si>
  <si>
    <t>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</si>
</sst>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_);_(&quot;$&quot;* \(#,##0.0\);_(&quot;$&quot;* &quot;-&quot;??_);_(@_)"/>
    <numFmt numFmtId="165" formatCode="&quot;$&quot;#,##0.00"/>
  </numFmts>
  <fonts count="24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u/>
      <sz val="9"/>
      <color indexed="10"/>
      <name val="Arial"/>
      <family val="2"/>
    </font>
    <font>
      <b/>
      <u/>
      <sz val="9"/>
      <color indexed="13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i/>
      <u/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u/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u/>
      <sz val="9"/>
      <name val="Arial"/>
      <family val="2"/>
    </font>
    <font>
      <sz val="10"/>
      <color indexed="8"/>
      <name val="Tms Rmn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90">
    <xf numFmtId="0" fontId="0" fillId="0" borderId="0" xfId="0"/>
    <xf numFmtId="0" fontId="3" fillId="0" borderId="0" xfId="0" applyFont="1"/>
    <xf numFmtId="0" fontId="3" fillId="0" borderId="1" xfId="0" applyFont="1" applyBorder="1"/>
    <xf numFmtId="0" fontId="2" fillId="0" borderId="0" xfId="0" applyFont="1" applyAlignment="1">
      <alignment horizontal="right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 applyAlignment="1">
      <alignment horizontal="center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5" xfId="0" applyFont="1" applyBorder="1" applyProtection="1">
      <protection locked="0"/>
    </xf>
    <xf numFmtId="0" fontId="3" fillId="0" borderId="0" xfId="0" applyFont="1" applyProtection="1">
      <protection locked="0"/>
    </xf>
    <xf numFmtId="0" fontId="11" fillId="0" borderId="0" xfId="0" applyFont="1" applyAlignment="1">
      <alignment horizontal="left"/>
    </xf>
    <xf numFmtId="0" fontId="9" fillId="0" borderId="0" xfId="0" applyFont="1"/>
    <xf numFmtId="0" fontId="12" fillId="0" borderId="0" xfId="0" applyFont="1" applyAlignment="1">
      <alignment horizontal="centerContinuous"/>
    </xf>
    <xf numFmtId="0" fontId="12" fillId="0" borderId="7" xfId="0" applyFont="1" applyBorder="1" applyAlignment="1">
      <alignment horizontal="centerContinuous"/>
    </xf>
    <xf numFmtId="0" fontId="9" fillId="0" borderId="7" xfId="0" applyFont="1" applyBorder="1"/>
    <xf numFmtId="0" fontId="9" fillId="0" borderId="7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/>
    <xf numFmtId="0" fontId="9" fillId="0" borderId="2" xfId="0" applyFont="1" applyBorder="1"/>
    <xf numFmtId="0" fontId="3" fillId="0" borderId="2" xfId="0" applyFont="1" applyBorder="1" applyProtection="1">
      <protection locked="0"/>
    </xf>
    <xf numFmtId="0" fontId="11" fillId="0" borderId="8" xfId="0" applyFont="1" applyBorder="1" applyAlignment="1">
      <alignment horizontal="left"/>
    </xf>
    <xf numFmtId="0" fontId="9" fillId="0" borderId="8" xfId="0" applyFont="1" applyBorder="1"/>
    <xf numFmtId="0" fontId="11" fillId="0" borderId="0" xfId="0" applyFont="1" applyAlignment="1">
      <alignment horizontal="right"/>
    </xf>
    <xf numFmtId="0" fontId="2" fillId="0" borderId="0" xfId="0" applyFont="1"/>
    <xf numFmtId="0" fontId="3" fillId="0" borderId="8" xfId="0" applyFont="1" applyBorder="1"/>
    <xf numFmtId="44" fontId="3" fillId="0" borderId="2" xfId="2" applyFont="1" applyFill="1" applyBorder="1"/>
    <xf numFmtId="0" fontId="13" fillId="0" borderId="0" xfId="0" applyFont="1"/>
    <xf numFmtId="0" fontId="3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0" xfId="0" applyFont="1" applyBorder="1"/>
    <xf numFmtId="0" fontId="3" fillId="0" borderId="11" xfId="0" applyFont="1" applyBorder="1" applyAlignment="1">
      <alignment horizontal="center"/>
    </xf>
    <xf numFmtId="0" fontId="9" fillId="0" borderId="3" xfId="0" applyFont="1" applyBorder="1"/>
    <xf numFmtId="0" fontId="16" fillId="0" borderId="3" xfId="0" applyFont="1" applyBorder="1"/>
    <xf numFmtId="0" fontId="3" fillId="0" borderId="12" xfId="0" applyFont="1" applyBorder="1"/>
    <xf numFmtId="0" fontId="3" fillId="0" borderId="13" xfId="0" applyFont="1" applyBorder="1"/>
    <xf numFmtId="0" fontId="16" fillId="0" borderId="13" xfId="0" applyFont="1" applyBorder="1"/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4" xfId="0" applyFont="1" applyBorder="1"/>
    <xf numFmtId="0" fontId="3" fillId="0" borderId="7" xfId="0" applyFont="1" applyBorder="1"/>
    <xf numFmtId="0" fontId="0" fillId="0" borderId="15" xfId="0" applyBorder="1"/>
    <xf numFmtId="164" fontId="9" fillId="0" borderId="2" xfId="0" applyNumberFormat="1" applyFont="1" applyBorder="1"/>
    <xf numFmtId="0" fontId="9" fillId="0" borderId="0" xfId="0" applyFont="1" applyAlignment="1">
      <alignment horizontal="left"/>
    </xf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left"/>
    </xf>
    <xf numFmtId="0" fontId="3" fillId="0" borderId="8" xfId="0" applyFont="1" applyBorder="1" applyAlignment="1">
      <alignment horizontal="center"/>
    </xf>
    <xf numFmtId="0" fontId="5" fillId="0" borderId="16" xfId="0" applyFont="1" applyBorder="1" applyProtection="1">
      <protection locked="0"/>
    </xf>
    <xf numFmtId="0" fontId="3" fillId="2" borderId="17" xfId="0" applyFont="1" applyFill="1" applyBorder="1"/>
    <xf numFmtId="0" fontId="3" fillId="2" borderId="18" xfId="0" applyFont="1" applyFill="1" applyBorder="1"/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Continuous"/>
    </xf>
    <xf numFmtId="0" fontId="3" fillId="2" borderId="21" xfId="0" applyFont="1" applyFill="1" applyBorder="1"/>
    <xf numFmtId="0" fontId="3" fillId="2" borderId="0" xfId="0" applyFont="1" applyFill="1"/>
    <xf numFmtId="0" fontId="15" fillId="2" borderId="7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4" xfId="0" applyFont="1" applyFill="1" applyBorder="1"/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/>
    <xf numFmtId="0" fontId="3" fillId="2" borderId="14" xfId="0" applyFont="1" applyFill="1" applyBorder="1"/>
    <xf numFmtId="0" fontId="3" fillId="2" borderId="9" xfId="0" applyFont="1" applyFill="1" applyBorder="1" applyAlignment="1">
      <alignment horizontal="center"/>
    </xf>
    <xf numFmtId="0" fontId="3" fillId="2" borderId="15" xfId="0" applyFont="1" applyFill="1" applyBorder="1"/>
    <xf numFmtId="0" fontId="3" fillId="0" borderId="5" xfId="0" applyFont="1" applyBorder="1" applyProtection="1"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11" fillId="0" borderId="0" xfId="0" applyFont="1"/>
    <xf numFmtId="0" fontId="3" fillId="0" borderId="23" xfId="0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15" fillId="2" borderId="26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44" fontId="3" fillId="0" borderId="4" xfId="2" applyFont="1" applyFill="1" applyBorder="1" applyAlignment="1" applyProtection="1">
      <protection locked="0"/>
    </xf>
    <xf numFmtId="0" fontId="3" fillId="0" borderId="27" xfId="0" applyFont="1" applyBorder="1" applyAlignment="1" applyProtection="1">
      <alignment horizontal="center"/>
      <protection locked="0"/>
    </xf>
    <xf numFmtId="0" fontId="17" fillId="2" borderId="5" xfId="0" applyFont="1" applyFill="1" applyBorder="1"/>
    <xf numFmtId="0" fontId="17" fillId="2" borderId="28" xfId="0" applyFont="1" applyFill="1" applyBorder="1"/>
    <xf numFmtId="44" fontId="5" fillId="0" borderId="0" xfId="2" applyFont="1" applyFill="1" applyAlignment="1" applyProtection="1">
      <protection locked="0"/>
    </xf>
    <xf numFmtId="44" fontId="3" fillId="0" borderId="0" xfId="2" applyFont="1" applyFill="1" applyAlignment="1">
      <alignment horizontal="center"/>
    </xf>
    <xf numFmtId="44" fontId="3" fillId="0" borderId="0" xfId="2" applyFont="1" applyFill="1" applyBorder="1" applyAlignment="1">
      <alignment horizontal="center"/>
    </xf>
    <xf numFmtId="44" fontId="14" fillId="0" borderId="0" xfId="2" applyFont="1" applyFill="1" applyBorder="1" applyAlignment="1">
      <alignment horizontal="center"/>
    </xf>
    <xf numFmtId="44" fontId="3" fillId="0" borderId="1" xfId="2" applyFont="1" applyFill="1" applyBorder="1" applyAlignment="1">
      <alignment horizontal="center"/>
    </xf>
    <xf numFmtId="44" fontId="2" fillId="2" borderId="19" xfId="2" applyFont="1" applyFill="1" applyBorder="1" applyAlignment="1">
      <alignment horizontal="center"/>
    </xf>
    <xf numFmtId="44" fontId="2" fillId="2" borderId="22" xfId="2" applyFont="1" applyFill="1" applyBorder="1" applyAlignment="1">
      <alignment horizontal="center"/>
    </xf>
    <xf numFmtId="44" fontId="3" fillId="2" borderId="4" xfId="2" applyFont="1" applyFill="1" applyBorder="1" applyAlignment="1">
      <alignment horizontal="center"/>
    </xf>
    <xf numFmtId="44" fontId="3" fillId="2" borderId="15" xfId="2" applyFont="1" applyFill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Continuous"/>
    </xf>
    <xf numFmtId="164" fontId="9" fillId="0" borderId="2" xfId="0" applyNumberFormat="1" applyFont="1" applyBorder="1" applyAlignment="1">
      <alignment horizontal="centerContinuous"/>
    </xf>
    <xf numFmtId="0" fontId="17" fillId="2" borderId="29" xfId="0" applyFont="1" applyFill="1" applyBorder="1"/>
    <xf numFmtId="0" fontId="16" fillId="0" borderId="12" xfId="0" applyFont="1" applyBorder="1"/>
    <xf numFmtId="0" fontId="2" fillId="0" borderId="4" xfId="0" applyFont="1" applyBorder="1"/>
    <xf numFmtId="0" fontId="3" fillId="0" borderId="4" xfId="0" applyFont="1" applyBorder="1" applyProtection="1">
      <protection locked="0"/>
    </xf>
    <xf numFmtId="0" fontId="16" fillId="0" borderId="2" xfId="0" applyFont="1" applyBorder="1"/>
    <xf numFmtId="0" fontId="2" fillId="0" borderId="11" xfId="0" applyFont="1" applyBorder="1"/>
    <xf numFmtId="0" fontId="3" fillId="0" borderId="11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11" xfId="0" applyBorder="1" applyProtection="1">
      <protection locked="0"/>
    </xf>
    <xf numFmtId="0" fontId="3" fillId="0" borderId="30" xfId="0" applyFont="1" applyBorder="1" applyProtection="1">
      <protection locked="0"/>
    </xf>
    <xf numFmtId="0" fontId="3" fillId="0" borderId="9" xfId="0" applyFont="1" applyBorder="1" applyProtection="1">
      <protection locked="0"/>
    </xf>
    <xf numFmtId="0" fontId="3" fillId="0" borderId="15" xfId="0" applyFont="1" applyBorder="1" applyProtection="1">
      <protection locked="0"/>
    </xf>
    <xf numFmtId="0" fontId="3" fillId="0" borderId="10" xfId="0" applyFont="1" applyBorder="1" applyProtection="1">
      <protection locked="0"/>
    </xf>
    <xf numFmtId="0" fontId="17" fillId="2" borderId="14" xfId="0" applyFont="1" applyFill="1" applyBorder="1"/>
    <xf numFmtId="0" fontId="3" fillId="0" borderId="29" xfId="0" applyFont="1" applyBorder="1" applyAlignment="1" applyProtection="1">
      <alignment horizontal="center"/>
      <protection locked="0"/>
    </xf>
    <xf numFmtId="44" fontId="3" fillId="0" borderId="30" xfId="2" applyFont="1" applyFill="1" applyBorder="1" applyAlignment="1" applyProtection="1">
      <alignment horizontal="right"/>
      <protection locked="0"/>
    </xf>
    <xf numFmtId="44" fontId="3" fillId="0" borderId="31" xfId="2" applyFont="1" applyFill="1" applyBorder="1" applyAlignment="1" applyProtection="1">
      <alignment horizontal="right"/>
      <protection locked="0"/>
    </xf>
    <xf numFmtId="0" fontId="3" fillId="0" borderId="31" xfId="0" applyFont="1" applyBorder="1" applyProtection="1">
      <protection locked="0"/>
    </xf>
    <xf numFmtId="0" fontId="5" fillId="0" borderId="0" xfId="0" applyFont="1"/>
    <xf numFmtId="0" fontId="5" fillId="2" borderId="17" xfId="0" applyFont="1" applyFill="1" applyBorder="1"/>
    <xf numFmtId="0" fontId="5" fillId="2" borderId="18" xfId="0" applyFont="1" applyFill="1" applyBorder="1" applyAlignment="1">
      <alignment horizontal="center"/>
    </xf>
    <xf numFmtId="44" fontId="3" fillId="2" borderId="26" xfId="2" applyFont="1" applyFill="1" applyBorder="1" applyAlignment="1" applyProtection="1"/>
    <xf numFmtId="0" fontId="2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Continuous"/>
    </xf>
    <xf numFmtId="0" fontId="5" fillId="2" borderId="21" xfId="0" applyFont="1" applyFill="1" applyBorder="1"/>
    <xf numFmtId="0" fontId="5" fillId="2" borderId="0" xfId="0" applyFont="1" applyFill="1" applyAlignment="1">
      <alignment horizontal="center"/>
    </xf>
    <xf numFmtId="44" fontId="3" fillId="2" borderId="7" xfId="2" applyFont="1" applyFill="1" applyBorder="1" applyAlignment="1" applyProtection="1"/>
    <xf numFmtId="0" fontId="2" fillId="2" borderId="7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Continuous"/>
    </xf>
    <xf numFmtId="0" fontId="5" fillId="2" borderId="3" xfId="0" applyFont="1" applyFill="1" applyBorder="1"/>
    <xf numFmtId="0" fontId="5" fillId="2" borderId="2" xfId="0" applyFont="1" applyFill="1" applyBorder="1" applyAlignment="1">
      <alignment horizontal="center"/>
    </xf>
    <xf numFmtId="44" fontId="3" fillId="2" borderId="10" xfId="2" applyFont="1" applyFill="1" applyBorder="1" applyAlignment="1" applyProtection="1"/>
    <xf numFmtId="0" fontId="3" fillId="2" borderId="10" xfId="0" applyFont="1" applyFill="1" applyBorder="1" applyAlignment="1">
      <alignment horizontal="center"/>
    </xf>
    <xf numFmtId="0" fontId="3" fillId="2" borderId="10" xfId="0" applyFont="1" applyFill="1" applyBorder="1"/>
    <xf numFmtId="0" fontId="2" fillId="2" borderId="10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centerContinuous"/>
    </xf>
    <xf numFmtId="0" fontId="8" fillId="2" borderId="3" xfId="0" applyFont="1" applyFill="1" applyBorder="1"/>
    <xf numFmtId="44" fontId="3" fillId="2" borderId="32" xfId="2" applyFont="1" applyFill="1" applyBorder="1" applyAlignment="1" applyProtection="1">
      <alignment horizontal="center"/>
    </xf>
    <xf numFmtId="44" fontId="3" fillId="2" borderId="32" xfId="2" applyFont="1" applyFill="1" applyBorder="1" applyAlignment="1" applyProtection="1"/>
    <xf numFmtId="0" fontId="3" fillId="2" borderId="32" xfId="0" applyFont="1" applyFill="1" applyBorder="1" applyAlignment="1">
      <alignment horizontal="center"/>
    </xf>
    <xf numFmtId="0" fontId="8" fillId="0" borderId="21" xfId="0" applyFont="1" applyBorder="1"/>
    <xf numFmtId="0" fontId="8" fillId="0" borderId="0" xfId="0" applyFont="1" applyAlignment="1">
      <alignment horizontal="center"/>
    </xf>
    <xf numFmtId="44" fontId="5" fillId="0" borderId="0" xfId="2" applyFont="1" applyFill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17" fillId="2" borderId="13" xfId="0" applyFont="1" applyFill="1" applyBorder="1" applyAlignment="1">
      <alignment vertical="center"/>
    </xf>
    <xf numFmtId="0" fontId="17" fillId="2" borderId="4" xfId="0" applyFont="1" applyFill="1" applyBorder="1" applyAlignment="1">
      <alignment horizontal="center" vertical="center"/>
    </xf>
    <xf numFmtId="44" fontId="5" fillId="2" borderId="12" xfId="2" applyFont="1" applyFill="1" applyBorder="1" applyAlignment="1" applyProtection="1">
      <alignment horizontal="center"/>
    </xf>
    <xf numFmtId="0" fontId="5" fillId="2" borderId="12" xfId="0" applyFont="1" applyFill="1" applyBorder="1" applyAlignment="1">
      <alignment horizontal="center"/>
    </xf>
    <xf numFmtId="0" fontId="3" fillId="0" borderId="29" xfId="0" applyFont="1" applyBorder="1" applyAlignment="1">
      <alignment horizontal="center"/>
    </xf>
    <xf numFmtId="44" fontId="3" fillId="0" borderId="4" xfId="2" applyFont="1" applyFill="1" applyBorder="1" applyAlignment="1" applyProtection="1">
      <alignment horizontal="right"/>
    </xf>
    <xf numFmtId="44" fontId="3" fillId="0" borderId="4" xfId="2" applyFont="1" applyBorder="1" applyAlignment="1" applyProtection="1">
      <alignment horizontal="right"/>
    </xf>
    <xf numFmtId="0" fontId="3" fillId="0" borderId="33" xfId="0" applyFont="1" applyBorder="1"/>
    <xf numFmtId="44" fontId="3" fillId="0" borderId="6" xfId="2" applyFont="1" applyFill="1" applyBorder="1" applyAlignment="1" applyProtection="1">
      <alignment horizontal="right"/>
    </xf>
    <xf numFmtId="0" fontId="3" fillId="0" borderId="6" xfId="0" applyFont="1" applyBorder="1" applyProtection="1">
      <protection locked="0"/>
    </xf>
    <xf numFmtId="44" fontId="3" fillId="0" borderId="0" xfId="2" applyFont="1" applyFill="1" applyBorder="1" applyAlignment="1" applyProtection="1"/>
    <xf numFmtId="4" fontId="3" fillId="0" borderId="0" xfId="0" applyNumberFormat="1" applyFont="1"/>
    <xf numFmtId="44" fontId="5" fillId="0" borderId="0" xfId="2" applyFont="1" applyFill="1" applyAlignment="1" applyProtection="1"/>
    <xf numFmtId="0" fontId="5" fillId="3" borderId="3" xfId="0" applyFont="1" applyFill="1" applyBorder="1"/>
    <xf numFmtId="0" fontId="5" fillId="3" borderId="2" xfId="0" applyFont="1" applyFill="1" applyBorder="1" applyAlignment="1">
      <alignment horizontal="center"/>
    </xf>
    <xf numFmtId="44" fontId="5" fillId="3" borderId="10" xfId="2" applyFont="1" applyFill="1" applyBorder="1" applyAlignment="1" applyProtection="1"/>
    <xf numFmtId="0" fontId="5" fillId="3" borderId="10" xfId="0" applyFont="1" applyFill="1" applyBorder="1" applyAlignment="1">
      <alignment horizontal="center"/>
    </xf>
    <xf numFmtId="0" fontId="5" fillId="3" borderId="10" xfId="0" applyFont="1" applyFill="1" applyBorder="1"/>
    <xf numFmtId="0" fontId="5" fillId="3" borderId="10" xfId="0" applyFont="1" applyFill="1" applyBorder="1" applyAlignment="1">
      <alignment horizontal="centerContinuous"/>
    </xf>
    <xf numFmtId="0" fontId="6" fillId="3" borderId="10" xfId="0" applyFont="1" applyFill="1" applyBorder="1" applyAlignment="1">
      <alignment horizontal="centerContinuous"/>
    </xf>
    <xf numFmtId="0" fontId="5" fillId="3" borderId="7" xfId="0" applyFont="1" applyFill="1" applyBorder="1" applyAlignment="1">
      <alignment horizontal="center"/>
    </xf>
    <xf numFmtId="0" fontId="8" fillId="3" borderId="21" xfId="0" applyFont="1" applyFill="1" applyBorder="1"/>
    <xf numFmtId="0" fontId="8" fillId="3" borderId="0" xfId="0" applyFont="1" applyFill="1" applyAlignment="1">
      <alignment horizontal="center"/>
    </xf>
    <xf numFmtId="44" fontId="5" fillId="3" borderId="7" xfId="2" applyFont="1" applyFill="1" applyBorder="1" applyAlignment="1" applyProtection="1"/>
    <xf numFmtId="0" fontId="3" fillId="2" borderId="18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3" xfId="0" applyFont="1" applyFill="1" applyBorder="1"/>
    <xf numFmtId="0" fontId="3" fillId="2" borderId="2" xfId="0" applyFont="1" applyFill="1" applyBorder="1" applyAlignment="1">
      <alignment horizontal="center"/>
    </xf>
    <xf numFmtId="44" fontId="5" fillId="0" borderId="0" xfId="2" applyFont="1" applyFill="1" applyBorder="1" applyAlignment="1" applyProtection="1"/>
    <xf numFmtId="44" fontId="5" fillId="2" borderId="12" xfId="2" applyFont="1" applyFill="1" applyBorder="1" applyAlignment="1" applyProtection="1"/>
    <xf numFmtId="0" fontId="3" fillId="0" borderId="34" xfId="0" applyFont="1" applyBorder="1" applyAlignment="1">
      <alignment horizontal="center"/>
    </xf>
    <xf numFmtId="0" fontId="5" fillId="0" borderId="21" xfId="0" applyFont="1" applyBorder="1"/>
    <xf numFmtId="0" fontId="17" fillId="2" borderId="12" xfId="0" applyFont="1" applyFill="1" applyBorder="1" applyAlignment="1">
      <alignment horizontal="center" vertical="center"/>
    </xf>
    <xf numFmtId="0" fontId="5" fillId="2" borderId="12" xfId="0" applyFont="1" applyFill="1" applyBorder="1"/>
    <xf numFmtId="44" fontId="3" fillId="0" borderId="29" xfId="2" applyFont="1" applyFill="1" applyBorder="1" applyAlignment="1" applyProtection="1">
      <alignment horizontal="right"/>
    </xf>
    <xf numFmtId="0" fontId="3" fillId="0" borderId="22" xfId="0" applyFont="1" applyBorder="1" applyAlignment="1">
      <alignment horizontal="center"/>
    </xf>
    <xf numFmtId="44" fontId="3" fillId="0" borderId="23" xfId="2" applyFont="1" applyFill="1" applyBorder="1" applyAlignment="1" applyProtection="1">
      <alignment horizontal="right"/>
    </xf>
    <xf numFmtId="0" fontId="3" fillId="0" borderId="35" xfId="0" applyFont="1" applyBorder="1"/>
    <xf numFmtId="0" fontId="3" fillId="0" borderId="27" xfId="0" applyFont="1" applyBorder="1" applyAlignment="1">
      <alignment horizontal="center"/>
    </xf>
    <xf numFmtId="44" fontId="3" fillId="0" borderId="36" xfId="2" applyFont="1" applyFill="1" applyBorder="1" applyAlignment="1" applyProtection="1">
      <alignment horizontal="right"/>
    </xf>
    <xf numFmtId="0" fontId="3" fillId="0" borderId="27" xfId="0" applyFont="1" applyBorder="1" applyProtection="1">
      <protection locked="0"/>
    </xf>
    <xf numFmtId="44" fontId="3" fillId="0" borderId="0" xfId="2" applyFont="1" applyFill="1" applyBorder="1" applyAlignment="1" applyProtection="1">
      <alignment horizontal="right"/>
    </xf>
    <xf numFmtId="0" fontId="3" fillId="0" borderId="37" xfId="0" applyFont="1" applyBorder="1"/>
    <xf numFmtId="44" fontId="3" fillId="0" borderId="11" xfId="2" applyFont="1" applyFill="1" applyBorder="1" applyAlignment="1" applyProtection="1">
      <alignment horizontal="right"/>
    </xf>
    <xf numFmtId="44" fontId="3" fillId="0" borderId="7" xfId="2" applyFont="1" applyFill="1" applyBorder="1" applyAlignment="1" applyProtection="1">
      <alignment horizontal="right"/>
    </xf>
    <xf numFmtId="0" fontId="3" fillId="0" borderId="7" xfId="0" applyFont="1" applyBorder="1" applyAlignment="1">
      <alignment horizontal="center"/>
    </xf>
    <xf numFmtId="0" fontId="7" fillId="0" borderId="3" xfId="0" applyFont="1" applyBorder="1" applyAlignment="1">
      <alignment vertical="center"/>
    </xf>
    <xf numFmtId="0" fontId="20" fillId="0" borderId="4" xfId="0" applyFont="1" applyBorder="1" applyAlignment="1">
      <alignment horizontal="center" vertical="center"/>
    </xf>
    <xf numFmtId="44" fontId="5" fillId="0" borderId="2" xfId="2" applyFont="1" applyFill="1" applyBorder="1" applyAlignment="1" applyProtection="1"/>
    <xf numFmtId="0" fontId="5" fillId="0" borderId="2" xfId="0" applyFont="1" applyBorder="1" applyAlignment="1">
      <alignment horizontal="center"/>
    </xf>
    <xf numFmtId="44" fontId="5" fillId="0" borderId="0" xfId="2" applyFont="1" applyFill="1" applyBorder="1" applyProtection="1"/>
    <xf numFmtId="0" fontId="3" fillId="2" borderId="12" xfId="0" applyFont="1" applyFill="1" applyBorder="1"/>
    <xf numFmtId="0" fontId="21" fillId="0" borderId="4" xfId="0" applyFont="1" applyBorder="1" applyAlignment="1">
      <alignment horizontal="center" vertical="center"/>
    </xf>
    <xf numFmtId="0" fontId="5" fillId="0" borderId="36" xfId="0" applyFont="1" applyBorder="1" applyAlignment="1" applyProtection="1">
      <alignment horizontal="center"/>
      <protection locked="0"/>
    </xf>
    <xf numFmtId="44" fontId="3" fillId="0" borderId="27" xfId="2" applyFont="1" applyFill="1" applyBorder="1" applyAlignment="1" applyProtection="1">
      <protection locked="0"/>
    </xf>
    <xf numFmtId="44" fontId="3" fillId="0" borderId="0" xfId="2" applyFont="1" applyFill="1" applyAlignment="1" applyProtection="1"/>
    <xf numFmtId="44" fontId="3" fillId="0" borderId="0" xfId="2" applyFont="1" applyAlignment="1" applyProtection="1"/>
    <xf numFmtId="43" fontId="2" fillId="0" borderId="0" xfId="1" applyFont="1" applyFill="1" applyAlignment="1" applyProtection="1">
      <alignment horizontal="right"/>
    </xf>
    <xf numFmtId="0" fontId="15" fillId="0" borderId="0" xfId="0" applyFont="1" applyAlignment="1">
      <alignment horizontal="right"/>
    </xf>
    <xf numFmtId="165" fontId="3" fillId="0" borderId="0" xfId="0" applyNumberFormat="1" applyFont="1"/>
    <xf numFmtId="165" fontId="3" fillId="0" borderId="8" xfId="0" applyNumberFormat="1" applyFont="1" applyBorder="1"/>
    <xf numFmtId="165" fontId="3" fillId="0" borderId="0" xfId="0" applyNumberFormat="1" applyFont="1" applyAlignment="1">
      <alignment horizontal="left"/>
    </xf>
    <xf numFmtId="165" fontId="14" fillId="0" borderId="0" xfId="0" applyNumberFormat="1" applyFont="1"/>
    <xf numFmtId="165" fontId="2" fillId="2" borderId="38" xfId="0" applyNumberFormat="1" applyFont="1" applyFill="1" applyBorder="1" applyAlignment="1">
      <alignment horizontal="centerContinuous"/>
    </xf>
    <xf numFmtId="165" fontId="2" fillId="2" borderId="39" xfId="0" applyNumberFormat="1" applyFont="1" applyFill="1" applyBorder="1" applyAlignment="1">
      <alignment horizontal="center"/>
    </xf>
    <xf numFmtId="165" fontId="3" fillId="2" borderId="40" xfId="0" applyNumberFormat="1" applyFont="1" applyFill="1" applyBorder="1"/>
    <xf numFmtId="165" fontId="0" fillId="0" borderId="41" xfId="0" applyNumberFormat="1" applyBorder="1"/>
    <xf numFmtId="165" fontId="0" fillId="0" borderId="40" xfId="0" applyNumberFormat="1" applyBorder="1"/>
    <xf numFmtId="165" fontId="0" fillId="2" borderId="40" xfId="0" applyNumberFormat="1" applyFill="1" applyBorder="1"/>
    <xf numFmtId="165" fontId="0" fillId="0" borderId="42" xfId="0" applyNumberFormat="1" applyBorder="1"/>
    <xf numFmtId="165" fontId="2" fillId="2" borderId="18" xfId="0" applyNumberFormat="1" applyFont="1" applyFill="1" applyBorder="1" applyAlignment="1">
      <alignment horizontal="centerContinuous"/>
    </xf>
    <xf numFmtId="165" fontId="3" fillId="2" borderId="0" xfId="0" applyNumberFormat="1" applyFont="1" applyFill="1" applyAlignment="1">
      <alignment horizontal="centerContinuous"/>
    </xf>
    <xf numFmtId="165" fontId="3" fillId="2" borderId="2" xfId="0" applyNumberFormat="1" applyFont="1" applyFill="1" applyBorder="1" applyAlignment="1">
      <alignment horizontal="centerContinuous"/>
    </xf>
    <xf numFmtId="165" fontId="3" fillId="2" borderId="32" xfId="0" applyNumberFormat="1" applyFont="1" applyFill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165" fontId="5" fillId="2" borderId="12" xfId="0" applyNumberFormat="1" applyFont="1" applyFill="1" applyBorder="1" applyAlignment="1">
      <alignment horizontal="center"/>
    </xf>
    <xf numFmtId="165" fontId="3" fillId="0" borderId="4" xfId="0" applyNumberFormat="1" applyFont="1" applyBorder="1"/>
    <xf numFmtId="165" fontId="3" fillId="0" borderId="6" xfId="0" applyNumberFormat="1" applyFont="1" applyBorder="1"/>
    <xf numFmtId="165" fontId="3" fillId="0" borderId="2" xfId="0" applyNumberFormat="1" applyFont="1" applyBorder="1"/>
    <xf numFmtId="165" fontId="5" fillId="0" borderId="0" xfId="0" applyNumberFormat="1" applyFont="1"/>
    <xf numFmtId="165" fontId="5" fillId="3" borderId="2" xfId="0" applyNumberFormat="1" applyFont="1" applyFill="1" applyBorder="1" applyAlignment="1">
      <alignment horizontal="centerContinuous"/>
    </xf>
    <xf numFmtId="165" fontId="5" fillId="3" borderId="7" xfId="0" applyNumberFormat="1" applyFont="1" applyFill="1" applyBorder="1" applyAlignment="1">
      <alignment horizontal="center"/>
    </xf>
    <xf numFmtId="165" fontId="5" fillId="2" borderId="12" xfId="0" applyNumberFormat="1" applyFont="1" applyFill="1" applyBorder="1"/>
    <xf numFmtId="165" fontId="3" fillId="0" borderId="27" xfId="0" applyNumberFormat="1" applyFont="1" applyBorder="1"/>
    <xf numFmtId="165" fontId="3" fillId="0" borderId="11" xfId="0" applyNumberFormat="1" applyFont="1" applyBorder="1"/>
    <xf numFmtId="165" fontId="0" fillId="0" borderId="2" xfId="0" applyNumberFormat="1" applyBorder="1"/>
    <xf numFmtId="165" fontId="0" fillId="0" borderId="0" xfId="0" applyNumberFormat="1"/>
    <xf numFmtId="165" fontId="5" fillId="0" borderId="2" xfId="0" applyNumberFormat="1" applyFont="1" applyBorder="1" applyAlignment="1">
      <alignment horizontal="center"/>
    </xf>
    <xf numFmtId="165" fontId="3" fillId="2" borderId="12" xfId="0" applyNumberFormat="1" applyFont="1" applyFill="1" applyBorder="1"/>
    <xf numFmtId="165" fontId="2" fillId="0" borderId="0" xfId="1" applyNumberFormat="1" applyFont="1" applyFill="1" applyBorder="1" applyAlignment="1" applyProtection="1">
      <alignment horizontal="right"/>
    </xf>
    <xf numFmtId="165" fontId="15" fillId="0" borderId="0" xfId="0" applyNumberFormat="1" applyFont="1" applyAlignment="1">
      <alignment horizontal="center"/>
    </xf>
    <xf numFmtId="165" fontId="5" fillId="0" borderId="0" xfId="0" applyNumberFormat="1" applyFont="1" applyProtection="1">
      <protection locked="0"/>
    </xf>
    <xf numFmtId="165" fontId="3" fillId="2" borderId="18" xfId="0" applyNumberFormat="1" applyFont="1" applyFill="1" applyBorder="1" applyAlignment="1">
      <alignment horizontal="centerContinuous"/>
    </xf>
    <xf numFmtId="165" fontId="3" fillId="2" borderId="38" xfId="0" applyNumberFormat="1" applyFont="1" applyFill="1" applyBorder="1" applyAlignment="1">
      <alignment horizontal="centerContinuous"/>
    </xf>
    <xf numFmtId="165" fontId="3" fillId="2" borderId="39" xfId="0" applyNumberFormat="1" applyFont="1" applyFill="1" applyBorder="1" applyAlignment="1">
      <alignment horizontal="centerContinuous"/>
    </xf>
    <xf numFmtId="165" fontId="3" fillId="2" borderId="43" xfId="0" applyNumberFormat="1" applyFont="1" applyFill="1" applyBorder="1" applyAlignment="1">
      <alignment horizontal="centerContinuous"/>
    </xf>
    <xf numFmtId="165" fontId="3" fillId="2" borderId="44" xfId="0" applyNumberFormat="1" applyFont="1" applyFill="1" applyBorder="1" applyAlignment="1">
      <alignment horizontal="center"/>
    </xf>
    <xf numFmtId="165" fontId="5" fillId="0" borderId="39" xfId="0" applyNumberFormat="1" applyFont="1" applyBorder="1" applyAlignment="1">
      <alignment horizontal="center"/>
    </xf>
    <xf numFmtId="165" fontId="5" fillId="2" borderId="41" xfId="0" applyNumberFormat="1" applyFont="1" applyFill="1" applyBorder="1" applyAlignment="1">
      <alignment horizontal="center"/>
    </xf>
    <xf numFmtId="165" fontId="3" fillId="0" borderId="40" xfId="0" applyNumberFormat="1" applyFont="1" applyBorder="1"/>
    <xf numFmtId="165" fontId="3" fillId="0" borderId="42" xfId="0" applyNumberFormat="1" applyFont="1" applyBorder="1"/>
    <xf numFmtId="165" fontId="3" fillId="0" borderId="39" xfId="0" applyNumberFormat="1" applyFont="1" applyBorder="1"/>
    <xf numFmtId="165" fontId="5" fillId="0" borderId="39" xfId="0" applyNumberFormat="1" applyFont="1" applyBorder="1"/>
    <xf numFmtId="165" fontId="5" fillId="2" borderId="41" xfId="0" applyNumberFormat="1" applyFont="1" applyFill="1" applyBorder="1"/>
    <xf numFmtId="165" fontId="3" fillId="0" borderId="45" xfId="0" applyNumberFormat="1" applyFont="1" applyBorder="1"/>
    <xf numFmtId="165" fontId="3" fillId="0" borderId="46" xfId="0" applyNumberFormat="1" applyFont="1" applyBorder="1"/>
    <xf numFmtId="165" fontId="3" fillId="2" borderId="41" xfId="0" applyNumberFormat="1" applyFont="1" applyFill="1" applyBorder="1"/>
    <xf numFmtId="0" fontId="2" fillId="0" borderId="0" xfId="0" applyFont="1" applyAlignment="1">
      <alignment horizontal="left"/>
    </xf>
    <xf numFmtId="37" fontId="23" fillId="0" borderId="51" xfId="0" applyNumberFormat="1" applyFont="1" applyBorder="1" applyProtection="1">
      <protection locked="0"/>
    </xf>
    <xf numFmtId="1" fontId="3" fillId="0" borderId="4" xfId="0" applyNumberFormat="1" applyFont="1" applyBorder="1" applyProtection="1">
      <protection locked="0"/>
    </xf>
    <xf numFmtId="44" fontId="3" fillId="0" borderId="29" xfId="2" applyFont="1" applyBorder="1" applyAlignment="1" applyProtection="1">
      <alignment horizontal="right"/>
    </xf>
    <xf numFmtId="165" fontId="3" fillId="0" borderId="41" xfId="0" applyNumberFormat="1" applyFont="1" applyBorder="1"/>
    <xf numFmtId="0" fontId="3" fillId="0" borderId="12" xfId="0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  <protection locked="0"/>
    </xf>
    <xf numFmtId="44" fontId="3" fillId="0" borderId="2" xfId="2" applyFont="1" applyFill="1" applyBorder="1" applyAlignment="1" applyProtection="1">
      <alignment horizontal="center"/>
      <protection locked="0"/>
    </xf>
    <xf numFmtId="44" fontId="3" fillId="0" borderId="12" xfId="2" applyFont="1" applyFill="1" applyBorder="1" applyAlignment="1" applyProtection="1">
      <alignment horizontal="center"/>
      <protection locked="0"/>
    </xf>
    <xf numFmtId="14" fontId="3" fillId="0" borderId="2" xfId="0" applyNumberFormat="1" applyFont="1" applyBorder="1" applyAlignment="1" applyProtection="1">
      <alignment horizontal="left"/>
      <protection locked="0"/>
    </xf>
    <xf numFmtId="165" fontId="4" fillId="0" borderId="2" xfId="0" applyNumberFormat="1" applyFont="1" applyBorder="1" applyAlignment="1" applyProtection="1">
      <alignment horizontal="left"/>
      <protection locked="0"/>
    </xf>
    <xf numFmtId="165" fontId="3" fillId="0" borderId="12" xfId="0" applyNumberFormat="1" applyFont="1" applyBorder="1" applyAlignment="1" applyProtection="1">
      <alignment horizontal="left"/>
      <protection locked="0"/>
    </xf>
    <xf numFmtId="0" fontId="3" fillId="0" borderId="7" xfId="0" applyFont="1" applyBorder="1" applyProtection="1">
      <protection locked="0"/>
    </xf>
    <xf numFmtId="0" fontId="14" fillId="0" borderId="24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9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15" fontId="9" fillId="0" borderId="2" xfId="0" applyNumberFormat="1" applyFont="1" applyBorder="1" applyProtection="1">
      <protection locked="0"/>
    </xf>
    <xf numFmtId="0" fontId="9" fillId="0" borderId="0" xfId="0" applyFont="1" applyProtection="1">
      <protection locked="0"/>
    </xf>
    <xf numFmtId="0" fontId="9" fillId="0" borderId="2" xfId="0" applyFont="1" applyBorder="1" applyAlignment="1">
      <alignment horizontal="centerContinuous"/>
    </xf>
    <xf numFmtId="0" fontId="2" fillId="2" borderId="26" xfId="0" applyFont="1" applyFill="1" applyBorder="1" applyAlignment="1">
      <alignment horizontal="centerContinuous" vertical="center" wrapText="1"/>
    </xf>
    <xf numFmtId="165" fontId="3" fillId="2" borderId="18" xfId="0" applyNumberFormat="1" applyFont="1" applyFill="1" applyBorder="1" applyAlignment="1">
      <alignment horizontal="centerContinuous" vertical="center" wrapText="1"/>
    </xf>
    <xf numFmtId="0" fontId="8" fillId="2" borderId="13" xfId="0" applyFont="1" applyFill="1" applyBorder="1"/>
    <xf numFmtId="44" fontId="3" fillId="2" borderId="52" xfId="2" applyFont="1" applyFill="1" applyBorder="1" applyAlignment="1" applyProtection="1">
      <alignment horizontal="center"/>
    </xf>
    <xf numFmtId="44" fontId="3" fillId="2" borderId="52" xfId="2" applyFont="1" applyFill="1" applyBorder="1" applyAlignment="1" applyProtection="1"/>
    <xf numFmtId="0" fontId="3" fillId="2" borderId="52" xfId="0" applyFont="1" applyFill="1" applyBorder="1" applyAlignment="1">
      <alignment horizontal="center"/>
    </xf>
    <xf numFmtId="165" fontId="3" fillId="2" borderId="53" xfId="0" applyNumberFormat="1" applyFont="1" applyFill="1" applyBorder="1" applyAlignment="1">
      <alignment horizontal="center"/>
    </xf>
    <xf numFmtId="165" fontId="3" fillId="2" borderId="54" xfId="0" applyNumberFormat="1" applyFont="1" applyFill="1" applyBorder="1" applyAlignment="1">
      <alignment horizontal="center"/>
    </xf>
    <xf numFmtId="0" fontId="22" fillId="2" borderId="17" xfId="0" applyFont="1" applyFill="1" applyBorder="1"/>
    <xf numFmtId="0" fontId="2" fillId="2" borderId="55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3" xfId="0" applyFont="1" applyBorder="1" applyAlignment="1" applyProtection="1">
      <alignment horizontal="left"/>
      <protection locked="0"/>
    </xf>
    <xf numFmtId="0" fontId="3" fillId="0" borderId="12" xfId="0" applyFont="1" applyBorder="1" applyAlignment="1" applyProtection="1">
      <alignment horizontal="left"/>
      <protection locked="0"/>
    </xf>
    <xf numFmtId="0" fontId="3" fillId="0" borderId="29" xfId="0" applyFont="1" applyBorder="1" applyAlignment="1" applyProtection="1">
      <alignment horizontal="left"/>
      <protection locked="0"/>
    </xf>
    <xf numFmtId="0" fontId="3" fillId="0" borderId="47" xfId="0" applyFont="1" applyBorder="1" applyAlignment="1" applyProtection="1">
      <alignment horizontal="center"/>
      <protection locked="0"/>
    </xf>
    <xf numFmtId="0" fontId="3" fillId="0" borderId="48" xfId="0" applyFont="1" applyBorder="1" applyAlignment="1" applyProtection="1">
      <alignment horizontal="center"/>
      <protection locked="0"/>
    </xf>
    <xf numFmtId="0" fontId="3" fillId="0" borderId="34" xfId="0" applyFont="1" applyBorder="1" applyAlignment="1" applyProtection="1">
      <alignment horizontal="center"/>
      <protection locked="0"/>
    </xf>
    <xf numFmtId="0" fontId="2" fillId="2" borderId="18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9" fillId="2" borderId="49" xfId="0" applyFont="1" applyFill="1" applyBorder="1" applyAlignment="1">
      <alignment horizontal="center" vertical="center" wrapText="1"/>
    </xf>
    <xf numFmtId="0" fontId="9" fillId="2" borderId="5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N81"/>
  <sheetViews>
    <sheetView showGridLines="0" tabSelected="1" view="pageBreakPreview" topLeftCell="A12" zoomScale="60" zoomScaleNormal="100" workbookViewId="0">
      <selection activeCell="K51" sqref="K51"/>
    </sheetView>
  </sheetViews>
  <sheetFormatPr defaultColWidth="9.140625" defaultRowHeight="12" x14ac:dyDescent="0.2"/>
  <cols>
    <col min="1" max="1" width="1.140625" style="1" customWidth="1"/>
    <col min="2" max="3" width="17.5703125" style="1" customWidth="1"/>
    <col min="4" max="4" width="17.5703125" style="31" customWidth="1"/>
    <col min="5" max="5" width="14" style="85" customWidth="1"/>
    <col min="6" max="6" width="12.7109375" style="1" customWidth="1"/>
    <col min="7" max="7" width="11" style="1" customWidth="1"/>
    <col min="8" max="8" width="15.5703125" style="1" customWidth="1"/>
    <col min="9" max="9" width="13" style="1" customWidth="1"/>
    <col min="10" max="10" width="12.140625" style="199" customWidth="1"/>
    <col min="11" max="11" width="6.5703125" style="1" customWidth="1"/>
    <col min="12" max="12" width="8" style="1" customWidth="1"/>
    <col min="13" max="13" width="9.7109375" style="1" customWidth="1"/>
    <col min="14" max="14" width="11" style="1" customWidth="1"/>
    <col min="15" max="15" width="10.140625" style="1" customWidth="1"/>
    <col min="16" max="16384" width="9.140625" style="1"/>
  </cols>
  <sheetData>
    <row r="3" spans="1:14" ht="11.25" customHeight="1" x14ac:dyDescent="0.2"/>
    <row r="5" spans="1:14" x14ac:dyDescent="0.2">
      <c r="B5" s="26" t="s">
        <v>240</v>
      </c>
      <c r="I5" s="29"/>
    </row>
    <row r="6" spans="1:14" x14ac:dyDescent="0.2">
      <c r="B6" s="26" t="s">
        <v>284</v>
      </c>
    </row>
    <row r="7" spans="1:14" ht="11.25" customHeight="1" x14ac:dyDescent="0.2">
      <c r="B7" s="26" t="s">
        <v>285</v>
      </c>
    </row>
    <row r="8" spans="1:14" ht="11.25" customHeight="1" thickBot="1" x14ac:dyDescent="0.25">
      <c r="A8" s="27"/>
      <c r="B8" s="27"/>
      <c r="C8" s="27"/>
      <c r="D8" s="50"/>
      <c r="E8" s="50"/>
      <c r="F8" s="27"/>
      <c r="G8" s="27"/>
      <c r="H8" s="27"/>
      <c r="I8" s="27"/>
      <c r="J8" s="200"/>
      <c r="K8" s="27"/>
      <c r="L8"/>
      <c r="M8"/>
      <c r="N8"/>
    </row>
    <row r="9" spans="1:14" ht="11.25" customHeight="1" thickTop="1" x14ac:dyDescent="0.2">
      <c r="E9" s="86"/>
      <c r="L9"/>
      <c r="M9"/>
      <c r="N9"/>
    </row>
    <row r="10" spans="1:14" ht="21.75" customHeight="1" x14ac:dyDescent="0.2">
      <c r="B10" s="3" t="s">
        <v>0</v>
      </c>
      <c r="C10" s="253"/>
      <c r="D10" s="254"/>
      <c r="E10" s="255"/>
      <c r="F10" s="40"/>
      <c r="H10" s="3" t="s">
        <v>1</v>
      </c>
      <c r="I10" s="257"/>
      <c r="J10" s="258"/>
      <c r="K10" s="253"/>
      <c r="L10"/>
      <c r="M10"/>
      <c r="N10"/>
    </row>
    <row r="11" spans="1:14" ht="18.75" customHeight="1" x14ac:dyDescent="0.2">
      <c r="B11" s="3" t="s">
        <v>2</v>
      </c>
      <c r="C11" s="253"/>
      <c r="D11" s="254"/>
      <c r="E11" s="256"/>
      <c r="F11" s="41"/>
      <c r="H11" s="3" t="s">
        <v>239</v>
      </c>
      <c r="I11" s="252"/>
      <c r="J11" s="259"/>
      <c r="K11" s="252"/>
    </row>
    <row r="12" spans="1:14" ht="18.75" customHeight="1" x14ac:dyDescent="0.2">
      <c r="B12" s="3"/>
      <c r="C12" s="41"/>
      <c r="E12" s="86"/>
      <c r="F12" s="41"/>
      <c r="H12" s="3"/>
      <c r="I12" s="41"/>
      <c r="J12" s="201"/>
      <c r="K12" s="41"/>
    </row>
    <row r="13" spans="1:14" ht="18.75" customHeight="1" x14ac:dyDescent="0.2">
      <c r="B13" s="3"/>
      <c r="C13" s="41"/>
      <c r="E13" s="86"/>
      <c r="F13" s="41"/>
      <c r="H13" s="3"/>
      <c r="I13" s="41"/>
      <c r="J13" s="201"/>
      <c r="K13" s="41"/>
    </row>
    <row r="14" spans="1:14" ht="17.25" customHeight="1" x14ac:dyDescent="0.2">
      <c r="F14" s="41"/>
      <c r="H14" s="3"/>
      <c r="I14" s="41"/>
      <c r="J14" s="201"/>
      <c r="K14" s="41"/>
    </row>
    <row r="15" spans="1:14" ht="17.25" customHeight="1" x14ac:dyDescent="0.2">
      <c r="B15" s="3"/>
      <c r="C15" s="41"/>
      <c r="E15" s="86"/>
      <c r="F15" s="41"/>
      <c r="H15" s="3"/>
      <c r="I15" s="41"/>
      <c r="J15" s="201"/>
      <c r="K15" s="41"/>
    </row>
    <row r="16" spans="1:14" ht="17.25" customHeight="1" x14ac:dyDescent="0.2">
      <c r="B16" s="3"/>
      <c r="C16" s="41"/>
      <c r="E16" s="86"/>
      <c r="F16" s="41"/>
      <c r="H16" s="3"/>
      <c r="I16" s="41"/>
      <c r="J16" s="201"/>
      <c r="K16" s="41"/>
    </row>
    <row r="17" spans="2:11" ht="17.25" customHeight="1" x14ac:dyDescent="0.2">
      <c r="B17" s="44"/>
      <c r="C17" s="42"/>
      <c r="D17" s="71"/>
      <c r="E17" s="86"/>
      <c r="F17" s="47" t="s">
        <v>3</v>
      </c>
      <c r="G17" s="47"/>
      <c r="H17" s="47"/>
      <c r="I17" s="47"/>
      <c r="J17" s="202"/>
      <c r="K17" s="47"/>
    </row>
    <row r="18" spans="2:11" ht="17.25" customHeight="1" x14ac:dyDescent="0.2">
      <c r="B18" s="49" t="s">
        <v>4</v>
      </c>
      <c r="C18" s="47"/>
      <c r="D18" s="72"/>
      <c r="E18" s="87"/>
      <c r="F18" s="47" t="s">
        <v>5</v>
      </c>
      <c r="G18" s="47"/>
      <c r="H18" s="47"/>
      <c r="I18" s="47"/>
      <c r="J18" s="202"/>
      <c r="K18" s="47"/>
    </row>
    <row r="19" spans="2:11" ht="17.25" customHeight="1" x14ac:dyDescent="0.2">
      <c r="B19" s="43"/>
      <c r="D19" s="73"/>
      <c r="E19" s="86"/>
      <c r="F19" s="47" t="s">
        <v>6</v>
      </c>
    </row>
    <row r="20" spans="2:11" ht="17.25" customHeight="1" x14ac:dyDescent="0.2">
      <c r="B20" s="260" t="s">
        <v>7</v>
      </c>
      <c r="C20" t="s">
        <v>241</v>
      </c>
      <c r="D20" s="74"/>
      <c r="E20" s="87"/>
    </row>
    <row r="21" spans="2:11" ht="17.25" customHeight="1" x14ac:dyDescent="0.2">
      <c r="B21" s="48" t="s">
        <v>8</v>
      </c>
      <c r="D21" s="73"/>
      <c r="E21" s="86"/>
      <c r="H21" s="3"/>
      <c r="I21" s="41"/>
      <c r="J21" s="201"/>
      <c r="K21" s="41"/>
    </row>
    <row r="22" spans="2:11" ht="17.25" customHeight="1" x14ac:dyDescent="0.2">
      <c r="B22" s="48" t="s">
        <v>9</v>
      </c>
      <c r="C22" s="47"/>
      <c r="D22" s="261"/>
      <c r="E22" s="86"/>
      <c r="H22" s="3"/>
      <c r="I22" s="41"/>
      <c r="J22" s="201"/>
      <c r="K22" s="41"/>
    </row>
    <row r="23" spans="2:11" ht="17.25" customHeight="1" x14ac:dyDescent="0.2">
      <c r="B23" s="48" t="s">
        <v>10</v>
      </c>
      <c r="D23" s="73"/>
      <c r="E23" s="86"/>
      <c r="H23" s="3"/>
      <c r="I23" s="41"/>
      <c r="J23" s="201"/>
      <c r="K23" s="41"/>
    </row>
    <row r="24" spans="2:11" x14ac:dyDescent="0.2">
      <c r="B24" s="32"/>
      <c r="C24" s="4"/>
      <c r="D24" s="75"/>
      <c r="E24" s="86"/>
    </row>
    <row r="25" spans="2:11" x14ac:dyDescent="0.2">
      <c r="E25" s="86"/>
    </row>
    <row r="26" spans="2:11" x14ac:dyDescent="0.2">
      <c r="E26" s="86"/>
    </row>
    <row r="27" spans="2:11" x14ac:dyDescent="0.2">
      <c r="B27" s="12" t="s">
        <v>236</v>
      </c>
      <c r="E27" s="86"/>
    </row>
    <row r="28" spans="2:11" x14ac:dyDescent="0.2">
      <c r="B28" s="12"/>
      <c r="E28" s="86"/>
    </row>
    <row r="29" spans="2:11" x14ac:dyDescent="0.2">
      <c r="B29" s="12"/>
      <c r="E29" s="86"/>
    </row>
    <row r="30" spans="2:11" x14ac:dyDescent="0.2">
      <c r="B30" s="12"/>
      <c r="E30" s="86"/>
    </row>
    <row r="31" spans="2:11" x14ac:dyDescent="0.2">
      <c r="B31" s="12"/>
      <c r="E31" s="86"/>
    </row>
    <row r="32" spans="2:11" x14ac:dyDescent="0.2">
      <c r="B32" s="12"/>
      <c r="E32" s="86"/>
    </row>
    <row r="33" spans="2:10" x14ac:dyDescent="0.2">
      <c r="B33" s="12"/>
      <c r="E33" s="86"/>
    </row>
    <row r="34" spans="2:10" x14ac:dyDescent="0.2">
      <c r="B34" s="12"/>
      <c r="E34" s="86"/>
    </row>
    <row r="35" spans="2:10" x14ac:dyDescent="0.2">
      <c r="B35" s="12"/>
      <c r="E35" s="86"/>
    </row>
    <row r="36" spans="2:10" x14ac:dyDescent="0.2">
      <c r="B36" s="12"/>
      <c r="E36" s="86"/>
    </row>
    <row r="37" spans="2:10" x14ac:dyDescent="0.2">
      <c r="B37" s="12"/>
      <c r="E37" s="86"/>
    </row>
    <row r="38" spans="2:10" x14ac:dyDescent="0.2">
      <c r="B38" s="12"/>
      <c r="E38" s="86"/>
    </row>
    <row r="39" spans="2:10" x14ac:dyDescent="0.2">
      <c r="B39" s="12"/>
      <c r="E39" s="86"/>
    </row>
    <row r="40" spans="2:10" x14ac:dyDescent="0.2">
      <c r="B40" s="12"/>
      <c r="E40" s="86"/>
    </row>
    <row r="41" spans="2:10" x14ac:dyDescent="0.2">
      <c r="B41" s="12"/>
      <c r="E41" s="86"/>
    </row>
    <row r="42" spans="2:10" ht="20.25" customHeight="1" thickBot="1" x14ac:dyDescent="0.25">
      <c r="E42" s="88"/>
      <c r="F42" s="2"/>
      <c r="G42" s="2"/>
      <c r="H42" s="2"/>
      <c r="I42" s="2"/>
    </row>
    <row r="43" spans="2:10" x14ac:dyDescent="0.2">
      <c r="B43" s="52"/>
      <c r="C43" s="53"/>
      <c r="D43" s="53"/>
      <c r="E43" s="76"/>
      <c r="F43" s="89" t="s">
        <v>11</v>
      </c>
      <c r="G43" s="55"/>
      <c r="H43" s="56"/>
      <c r="I43" s="54" t="s">
        <v>12</v>
      </c>
      <c r="J43" s="203"/>
    </row>
    <row r="44" spans="2:10" x14ac:dyDescent="0.2">
      <c r="B44" s="57"/>
      <c r="C44" s="58"/>
      <c r="D44" s="58"/>
      <c r="E44" s="59" t="s">
        <v>13</v>
      </c>
      <c r="F44" s="90" t="s">
        <v>14</v>
      </c>
      <c r="G44" s="60" t="s">
        <v>11</v>
      </c>
      <c r="H44" s="60" t="s">
        <v>15</v>
      </c>
      <c r="I44" s="61" t="s">
        <v>16</v>
      </c>
      <c r="J44" s="204" t="s">
        <v>17</v>
      </c>
    </row>
    <row r="45" spans="2:10" ht="15" x14ac:dyDescent="0.25">
      <c r="B45" s="82" t="s">
        <v>18</v>
      </c>
      <c r="C45" s="96"/>
      <c r="D45" s="62" t="s">
        <v>256</v>
      </c>
      <c r="E45" s="77"/>
      <c r="F45" s="91"/>
      <c r="G45" s="64"/>
      <c r="H45" s="64"/>
      <c r="I45" s="64"/>
      <c r="J45" s="205"/>
    </row>
    <row r="46" spans="2:10" ht="12.75" x14ac:dyDescent="0.2">
      <c r="B46" s="38" t="s">
        <v>19</v>
      </c>
      <c r="C46" s="97"/>
      <c r="D46" s="98" t="s">
        <v>257</v>
      </c>
      <c r="E46" s="78"/>
      <c r="F46" s="145">
        <v>7.6094800000000005</v>
      </c>
      <c r="G46" s="6" t="s">
        <v>20</v>
      </c>
      <c r="H46" s="99"/>
      <c r="I46" s="99"/>
      <c r="J46" s="206">
        <f>F46*H46*I46</f>
        <v>0</v>
      </c>
    </row>
    <row r="47" spans="2:10" ht="12.75" x14ac:dyDescent="0.2">
      <c r="B47" s="35" t="s">
        <v>21</v>
      </c>
      <c r="C47" s="100"/>
      <c r="D47" s="101" t="s">
        <v>258</v>
      </c>
      <c r="E47" s="6" t="s">
        <v>22</v>
      </c>
      <c r="F47" s="145">
        <v>91.408540000000016</v>
      </c>
      <c r="G47" s="6" t="s">
        <v>23</v>
      </c>
      <c r="H47" s="99"/>
      <c r="I47" s="99"/>
      <c r="J47" s="206">
        <f>F47*H47*I47</f>
        <v>0</v>
      </c>
    </row>
    <row r="48" spans="2:10" ht="12.75" x14ac:dyDescent="0.2">
      <c r="B48" s="35" t="s">
        <v>24</v>
      </c>
      <c r="C48" s="100"/>
      <c r="D48" s="98" t="s">
        <v>259</v>
      </c>
      <c r="E48" s="79" t="s">
        <v>25</v>
      </c>
      <c r="F48" s="146">
        <v>115.69930000000001</v>
      </c>
      <c r="G48" s="6" t="s">
        <v>20</v>
      </c>
      <c r="H48" s="99"/>
      <c r="I48" s="99"/>
      <c r="J48" s="206">
        <f>F48*H48*I48</f>
        <v>0</v>
      </c>
    </row>
    <row r="49" spans="2:10" ht="12.75" x14ac:dyDescent="0.2">
      <c r="B49" s="35" t="s">
        <v>26</v>
      </c>
      <c r="C49" s="100"/>
      <c r="D49" s="101" t="s">
        <v>260</v>
      </c>
      <c r="E49" s="78"/>
      <c r="F49" s="146">
        <v>10.940320000000002</v>
      </c>
      <c r="G49" s="6" t="s">
        <v>20</v>
      </c>
      <c r="H49" s="99"/>
      <c r="I49" s="99"/>
      <c r="J49" s="206">
        <f t="shared" ref="J49:J75" si="0">F49*H49*I49</f>
        <v>0</v>
      </c>
    </row>
    <row r="50" spans="2:10" ht="12.75" x14ac:dyDescent="0.2">
      <c r="B50" s="35" t="s">
        <v>27</v>
      </c>
      <c r="C50" s="100"/>
      <c r="D50" s="98" t="s">
        <v>261</v>
      </c>
      <c r="E50" s="78"/>
      <c r="F50" s="146">
        <v>2.0310000000000001</v>
      </c>
      <c r="G50" s="6" t="s">
        <v>20</v>
      </c>
      <c r="H50" s="99"/>
      <c r="I50" s="99"/>
      <c r="J50" s="206">
        <f t="shared" si="0"/>
        <v>0</v>
      </c>
    </row>
    <row r="51" spans="2:10" ht="12.75" x14ac:dyDescent="0.2">
      <c r="B51" s="5" t="s">
        <v>28</v>
      </c>
      <c r="C51" s="4"/>
      <c r="D51" s="101" t="s">
        <v>262</v>
      </c>
      <c r="E51" s="79" t="s">
        <v>29</v>
      </c>
      <c r="F51" s="146">
        <v>1.86852</v>
      </c>
      <c r="G51" s="6" t="s">
        <v>30</v>
      </c>
      <c r="H51" s="99"/>
      <c r="I51" s="99"/>
      <c r="J51" s="206">
        <f t="shared" si="0"/>
        <v>0</v>
      </c>
    </row>
    <row r="52" spans="2:10" ht="12.75" x14ac:dyDescent="0.2">
      <c r="B52" s="35" t="s">
        <v>31</v>
      </c>
      <c r="C52" s="100"/>
      <c r="D52" s="98" t="s">
        <v>263</v>
      </c>
      <c r="E52" s="78"/>
      <c r="F52" s="146">
        <v>1.86852</v>
      </c>
      <c r="G52" s="6" t="s">
        <v>30</v>
      </c>
      <c r="H52" s="99"/>
      <c r="I52" s="99"/>
      <c r="J52" s="206">
        <f>F52*H52*I52</f>
        <v>0</v>
      </c>
    </row>
    <row r="53" spans="2:10" ht="12.75" x14ac:dyDescent="0.2">
      <c r="B53" s="5" t="s">
        <v>32</v>
      </c>
      <c r="C53" s="4"/>
      <c r="D53" s="101" t="s">
        <v>264</v>
      </c>
      <c r="E53" s="6" t="s">
        <v>33</v>
      </c>
      <c r="F53" s="146">
        <v>0.79886000000000001</v>
      </c>
      <c r="G53" s="6" t="s">
        <v>34</v>
      </c>
      <c r="H53" s="99"/>
      <c r="I53" s="99"/>
      <c r="J53" s="206">
        <f t="shared" si="0"/>
        <v>0</v>
      </c>
    </row>
    <row r="54" spans="2:10" ht="12.75" x14ac:dyDescent="0.2">
      <c r="B54" s="5" t="s">
        <v>35</v>
      </c>
      <c r="C54" s="4"/>
      <c r="D54" s="98" t="s">
        <v>265</v>
      </c>
      <c r="E54" s="6" t="s">
        <v>36</v>
      </c>
      <c r="F54" s="146">
        <v>1.9633</v>
      </c>
      <c r="G54" s="6" t="s">
        <v>34</v>
      </c>
      <c r="H54" s="99"/>
      <c r="I54" s="99"/>
      <c r="J54" s="206">
        <f t="shared" si="0"/>
        <v>0</v>
      </c>
    </row>
    <row r="55" spans="2:10" ht="12.75" x14ac:dyDescent="0.2">
      <c r="B55" s="7" t="s">
        <v>37</v>
      </c>
      <c r="C55" s="4"/>
      <c r="D55" s="101" t="s">
        <v>266</v>
      </c>
      <c r="E55" s="6" t="s">
        <v>38</v>
      </c>
      <c r="F55" s="146">
        <v>2.7215400000000001</v>
      </c>
      <c r="G55" s="6" t="s">
        <v>34</v>
      </c>
      <c r="H55" s="99"/>
      <c r="I55" s="99"/>
      <c r="J55" s="206">
        <f t="shared" si="0"/>
        <v>0</v>
      </c>
    </row>
    <row r="56" spans="2:10" ht="12.75" x14ac:dyDescent="0.2">
      <c r="B56" s="7" t="s">
        <v>39</v>
      </c>
      <c r="C56" s="4"/>
      <c r="D56" s="98" t="s">
        <v>267</v>
      </c>
      <c r="E56" s="6" t="s">
        <v>38</v>
      </c>
      <c r="F56" s="146">
        <v>0.71762000000000004</v>
      </c>
      <c r="G56" s="6" t="s">
        <v>34</v>
      </c>
      <c r="H56" s="99"/>
      <c r="I56" s="99"/>
      <c r="J56" s="206">
        <f t="shared" si="0"/>
        <v>0</v>
      </c>
    </row>
    <row r="57" spans="2:10" ht="12.75" x14ac:dyDescent="0.2">
      <c r="B57" s="7" t="s">
        <v>40</v>
      </c>
      <c r="C57" s="4"/>
      <c r="D57" s="101" t="s">
        <v>268</v>
      </c>
      <c r="E57" s="6"/>
      <c r="F57" s="146">
        <v>14.4878</v>
      </c>
      <c r="G57" s="6" t="s">
        <v>30</v>
      </c>
      <c r="H57" s="22"/>
      <c r="I57" s="102"/>
      <c r="J57" s="206">
        <f t="shared" si="0"/>
        <v>0</v>
      </c>
    </row>
    <row r="58" spans="2:10" ht="12.75" x14ac:dyDescent="0.2">
      <c r="B58" s="7" t="s">
        <v>41</v>
      </c>
      <c r="C58" s="4"/>
      <c r="D58" s="98" t="s">
        <v>269</v>
      </c>
      <c r="E58" s="6"/>
      <c r="F58" s="146">
        <v>21.799400000000002</v>
      </c>
      <c r="G58" s="6" t="s">
        <v>30</v>
      </c>
      <c r="H58" s="22"/>
      <c r="I58" s="102"/>
      <c r="J58" s="206">
        <f t="shared" si="0"/>
        <v>0</v>
      </c>
    </row>
    <row r="59" spans="2:10" ht="12.75" x14ac:dyDescent="0.2">
      <c r="B59" s="7" t="s">
        <v>42</v>
      </c>
      <c r="C59" s="4"/>
      <c r="D59" s="101" t="s">
        <v>270</v>
      </c>
      <c r="E59" s="6"/>
      <c r="F59" s="146">
        <v>28.027800000000003</v>
      </c>
      <c r="G59" s="6" t="s">
        <v>30</v>
      </c>
      <c r="H59" s="22"/>
      <c r="I59" s="102"/>
      <c r="J59" s="206">
        <f t="shared" si="0"/>
        <v>0</v>
      </c>
    </row>
    <row r="60" spans="2:10" ht="12.75" x14ac:dyDescent="0.2">
      <c r="B60" s="7" t="s">
        <v>43</v>
      </c>
      <c r="C60" s="4"/>
      <c r="D60" s="98" t="s">
        <v>271</v>
      </c>
      <c r="E60" s="6" t="s">
        <v>44</v>
      </c>
      <c r="F60" s="146">
        <v>3.1141999999999999</v>
      </c>
      <c r="G60" s="6" t="s">
        <v>34</v>
      </c>
      <c r="H60" s="22"/>
      <c r="I60" s="102"/>
      <c r="J60" s="206">
        <f t="shared" si="0"/>
        <v>0</v>
      </c>
    </row>
    <row r="61" spans="2:10" ht="12.75" x14ac:dyDescent="0.2">
      <c r="B61" s="7" t="s">
        <v>45</v>
      </c>
      <c r="C61" s="4"/>
      <c r="D61" s="101" t="s">
        <v>272</v>
      </c>
      <c r="E61" s="6" t="s">
        <v>46</v>
      </c>
      <c r="F61" s="146">
        <v>52.914320000000004</v>
      </c>
      <c r="G61" s="6" t="s">
        <v>20</v>
      </c>
      <c r="H61" s="103"/>
      <c r="I61" s="104"/>
      <c r="J61" s="207">
        <f t="shared" si="0"/>
        <v>0</v>
      </c>
    </row>
    <row r="62" spans="2:10" ht="12.75" x14ac:dyDescent="0.2">
      <c r="B62" s="7" t="s">
        <v>47</v>
      </c>
      <c r="C62" s="4"/>
      <c r="D62" s="98" t="s">
        <v>273</v>
      </c>
      <c r="E62" s="6" t="s">
        <v>48</v>
      </c>
      <c r="F62" s="146">
        <v>1982.7163600000001</v>
      </c>
      <c r="G62" s="6" t="s">
        <v>23</v>
      </c>
      <c r="H62" s="99"/>
      <c r="I62" s="105"/>
      <c r="J62" s="207">
        <f t="shared" si="0"/>
        <v>0</v>
      </c>
    </row>
    <row r="63" spans="2:10" ht="12.75" x14ac:dyDescent="0.2">
      <c r="B63" s="7" t="s">
        <v>49</v>
      </c>
      <c r="C63" s="36"/>
      <c r="D63" s="101" t="s">
        <v>274</v>
      </c>
      <c r="E63" s="6" t="s">
        <v>48</v>
      </c>
      <c r="F63" s="146">
        <v>3965.4327200000002</v>
      </c>
      <c r="G63" s="6" t="s">
        <v>23</v>
      </c>
      <c r="H63" s="99"/>
      <c r="I63" s="105"/>
      <c r="J63" s="207">
        <f t="shared" si="0"/>
        <v>0</v>
      </c>
    </row>
    <row r="64" spans="2:10" ht="12.75" x14ac:dyDescent="0.2">
      <c r="B64" s="5" t="s">
        <v>50</v>
      </c>
      <c r="C64" s="4"/>
      <c r="D64" s="98" t="s">
        <v>275</v>
      </c>
      <c r="E64" s="6" t="s">
        <v>51</v>
      </c>
      <c r="F64" s="146">
        <v>2639.4605200000005</v>
      </c>
      <c r="G64" s="30" t="s">
        <v>23</v>
      </c>
      <c r="H64" s="106"/>
      <c r="I64" s="107"/>
      <c r="J64" s="207">
        <f t="shared" si="0"/>
        <v>0</v>
      </c>
    </row>
    <row r="65" spans="2:12" ht="12.75" x14ac:dyDescent="0.2">
      <c r="B65" s="5" t="s">
        <v>52</v>
      </c>
      <c r="C65" s="4"/>
      <c r="D65" s="101" t="s">
        <v>276</v>
      </c>
      <c r="E65" s="6" t="s">
        <v>53</v>
      </c>
      <c r="F65" s="146">
        <v>24.250140000000002</v>
      </c>
      <c r="G65" s="30" t="s">
        <v>30</v>
      </c>
      <c r="H65" s="106"/>
      <c r="I65" s="107"/>
      <c r="J65" s="207">
        <f t="shared" si="0"/>
        <v>0</v>
      </c>
    </row>
    <row r="66" spans="2:12" ht="12.75" x14ac:dyDescent="0.2">
      <c r="B66" s="34" t="s">
        <v>54</v>
      </c>
      <c r="C66" s="21"/>
      <c r="D66" s="98" t="s">
        <v>277</v>
      </c>
      <c r="E66" s="6" t="s">
        <v>53</v>
      </c>
      <c r="F66" s="146">
        <v>92.80316000000002</v>
      </c>
      <c r="G66" s="30" t="s">
        <v>30</v>
      </c>
      <c r="H66" s="106"/>
      <c r="I66" s="107"/>
      <c r="J66" s="207">
        <f t="shared" si="0"/>
        <v>0</v>
      </c>
    </row>
    <row r="67" spans="2:12" ht="12.75" x14ac:dyDescent="0.2">
      <c r="B67" s="5" t="s">
        <v>55</v>
      </c>
      <c r="D67" s="101" t="s">
        <v>278</v>
      </c>
      <c r="E67" s="6" t="s">
        <v>33</v>
      </c>
      <c r="F67" s="146">
        <v>0.69054000000000004</v>
      </c>
      <c r="G67" s="6" t="s">
        <v>34</v>
      </c>
      <c r="H67" s="99"/>
      <c r="I67" s="105"/>
      <c r="J67" s="207">
        <f t="shared" si="0"/>
        <v>0</v>
      </c>
    </row>
    <row r="68" spans="2:12" ht="12.75" x14ac:dyDescent="0.2">
      <c r="B68" s="5" t="s">
        <v>56</v>
      </c>
      <c r="C68" s="4"/>
      <c r="D68" s="98" t="s">
        <v>279</v>
      </c>
      <c r="E68" s="6" t="s">
        <v>57</v>
      </c>
      <c r="F68" s="146">
        <v>8.1646200000000011</v>
      </c>
      <c r="G68" s="6" t="s">
        <v>34</v>
      </c>
      <c r="H68" s="99"/>
      <c r="I68" s="105"/>
      <c r="J68" s="207">
        <f t="shared" si="0"/>
        <v>0</v>
      </c>
      <c r="L68"/>
    </row>
    <row r="69" spans="2:12" ht="12.75" x14ac:dyDescent="0.2">
      <c r="B69" s="5" t="s">
        <v>58</v>
      </c>
      <c r="C69" s="4"/>
      <c r="D69" s="101" t="s">
        <v>280</v>
      </c>
      <c r="E69" s="6" t="s">
        <v>57</v>
      </c>
      <c r="F69" s="146">
        <v>10.087300000000001</v>
      </c>
      <c r="G69" s="33" t="s">
        <v>34</v>
      </c>
      <c r="H69" s="108"/>
      <c r="I69" s="108"/>
      <c r="J69" s="207">
        <f t="shared" si="0"/>
        <v>0</v>
      </c>
    </row>
    <row r="70" spans="2:12" ht="12.75" x14ac:dyDescent="0.2">
      <c r="B70" s="5" t="s">
        <v>59</v>
      </c>
      <c r="C70" s="4"/>
      <c r="D70" s="98" t="s">
        <v>281</v>
      </c>
      <c r="E70" s="6"/>
      <c r="F70" s="146">
        <v>101.2115</v>
      </c>
      <c r="G70" s="33" t="s">
        <v>60</v>
      </c>
      <c r="H70" s="108"/>
      <c r="I70" s="108"/>
      <c r="J70" s="207">
        <f>F70*H70*I70</f>
        <v>0</v>
      </c>
    </row>
    <row r="71" spans="2:12" ht="12.75" x14ac:dyDescent="0.2">
      <c r="B71" s="37" t="s">
        <v>61</v>
      </c>
      <c r="C71" s="36"/>
      <c r="D71" s="101" t="s">
        <v>282</v>
      </c>
      <c r="E71" s="6" t="s">
        <v>62</v>
      </c>
      <c r="F71" s="146">
        <v>132.3535</v>
      </c>
      <c r="G71" s="6" t="s">
        <v>60</v>
      </c>
      <c r="H71" s="105"/>
      <c r="I71" s="105"/>
      <c r="J71" s="207">
        <f t="shared" si="0"/>
        <v>0</v>
      </c>
    </row>
    <row r="72" spans="2:12" ht="15" x14ac:dyDescent="0.25">
      <c r="B72" s="83" t="s">
        <v>283</v>
      </c>
      <c r="C72" s="109"/>
      <c r="D72" s="65"/>
      <c r="E72" s="63"/>
      <c r="F72" s="92"/>
      <c r="G72" s="66"/>
      <c r="H72" s="67"/>
      <c r="I72" s="67"/>
      <c r="J72" s="208"/>
    </row>
    <row r="73" spans="2:12" ht="12.75" x14ac:dyDescent="0.2">
      <c r="B73" s="279"/>
      <c r="C73" s="280"/>
      <c r="D73" s="281"/>
      <c r="E73" s="69"/>
      <c r="F73" s="111"/>
      <c r="G73" s="69"/>
      <c r="H73" s="105"/>
      <c r="I73" s="105"/>
      <c r="J73" s="207">
        <f t="shared" si="0"/>
        <v>0</v>
      </c>
    </row>
    <row r="74" spans="2:12" ht="12.75" x14ac:dyDescent="0.2">
      <c r="B74" s="279"/>
      <c r="C74" s="280"/>
      <c r="D74" s="281"/>
      <c r="E74" s="69"/>
      <c r="F74" s="111"/>
      <c r="G74" s="69"/>
      <c r="H74" s="105"/>
      <c r="I74" s="105"/>
      <c r="J74" s="207">
        <f t="shared" si="0"/>
        <v>0</v>
      </c>
    </row>
    <row r="75" spans="2:12" ht="13.5" thickBot="1" x14ac:dyDescent="0.25">
      <c r="B75" s="282"/>
      <c r="C75" s="283"/>
      <c r="D75" s="284"/>
      <c r="E75" s="262"/>
      <c r="F75" s="112"/>
      <c r="G75" s="262"/>
      <c r="H75" s="113"/>
      <c r="I75" s="113"/>
      <c r="J75" s="209">
        <f t="shared" si="0"/>
        <v>0</v>
      </c>
    </row>
    <row r="76" spans="2:12" x14ac:dyDescent="0.2">
      <c r="E76" s="86"/>
      <c r="F76" s="31"/>
    </row>
    <row r="77" spans="2:12" x14ac:dyDescent="0.2">
      <c r="E77" s="26" t="s">
        <v>64</v>
      </c>
      <c r="F77" s="247" t="s">
        <v>65</v>
      </c>
      <c r="G77" s="278" t="s">
        <v>442</v>
      </c>
      <c r="H77" s="278"/>
      <c r="I77" s="28">
        <f>SUM(J46:J75)</f>
        <v>0</v>
      </c>
    </row>
    <row r="78" spans="2:12" x14ac:dyDescent="0.2">
      <c r="G78" s="278" t="s">
        <v>443</v>
      </c>
      <c r="H78" s="278"/>
      <c r="I78" s="28">
        <f>0.3*I77</f>
        <v>0</v>
      </c>
    </row>
    <row r="79" spans="2:12" x14ac:dyDescent="0.2">
      <c r="B79" s="1" t="s">
        <v>237</v>
      </c>
      <c r="G79" s="278" t="s">
        <v>441</v>
      </c>
      <c r="H79" s="278"/>
      <c r="I79" s="28">
        <f>I77+I78</f>
        <v>0</v>
      </c>
    </row>
    <row r="81" ht="18.75" customHeight="1" x14ac:dyDescent="0.2"/>
  </sheetData>
  <sheetProtection algorithmName="SHA-512" hashValue="bmiKaL/8fnu6b7lJmBTl2UbnM11+IMpZnPcq3VtfuHlLJUTxsnn7QQwrSNYZ4glPqi2/y5EpWqit6hicZCPq3Q==" saltValue="KA49rYUcUvgVbK3u6SJyZg==" spinCount="100000" sheet="1" objects="1" scenarios="1"/>
  <mergeCells count="6">
    <mergeCell ref="G78:H78"/>
    <mergeCell ref="G79:H79"/>
    <mergeCell ref="B73:D73"/>
    <mergeCell ref="B74:D74"/>
    <mergeCell ref="B75:D75"/>
    <mergeCell ref="G77:H77"/>
  </mergeCells>
  <phoneticPr fontId="18" type="noConversion"/>
  <pageMargins left="0.5" right="0.5" top="0.75" bottom="0.75" header="0.5" footer="0.25"/>
  <pageSetup scale="93" fitToHeight="2" orientation="landscape" horizontalDpi="300" verticalDpi="300" r:id="rId1"/>
  <headerFooter alignWithMargins="0">
    <oddHeader>&amp;L&amp;D&amp;C&amp;12Appendix A
&amp;16Site Improvement Bond Quantity Worksheet&amp;RForm A-3</oddHeader>
    <oddFooter>&amp;Lg:\group\publicw\engineering\development info\
checklists\&amp;F
&amp;R&amp;9Unit prices updated: 4/3/24
Version: 4/3/24
&amp;10Report Date: &amp;D</oddFooter>
  </headerFooter>
  <rowBreaks count="1" manualBreakCount="1">
    <brk id="19" max="655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35"/>
  <sheetViews>
    <sheetView showGridLines="0" showZeros="0" view="pageBreakPreview" topLeftCell="A175" zoomScaleNormal="116" zoomScaleSheetLayoutView="100" zoomScalePageLayoutView="85" workbookViewId="0">
      <selection activeCell="E208" sqref="E208"/>
    </sheetView>
  </sheetViews>
  <sheetFormatPr defaultColWidth="9.140625" defaultRowHeight="14.1" customHeight="1" x14ac:dyDescent="0.15"/>
  <cols>
    <col min="1" max="1" width="34.5703125" style="9" customWidth="1"/>
    <col min="2" max="2" width="10" style="84" customWidth="1"/>
    <col min="3" max="3" width="12.7109375" style="10" customWidth="1"/>
    <col min="4" max="4" width="7.7109375" style="9" customWidth="1"/>
    <col min="5" max="5" width="15.7109375" style="9" customWidth="1"/>
    <col min="6" max="6" width="12.7109375" style="231" customWidth="1"/>
    <col min="7" max="7" width="15.7109375" style="9" customWidth="1"/>
    <col min="8" max="8" width="12.7109375" style="231" customWidth="1"/>
    <col min="9" max="9" width="15.7109375" style="9" customWidth="1"/>
    <col min="10" max="10" width="12.7109375" style="231" customWidth="1"/>
    <col min="11" max="16384" width="9.140625" style="9"/>
  </cols>
  <sheetData>
    <row r="1" spans="1:11" ht="14.1" customHeight="1" thickBot="1" x14ac:dyDescent="0.2"/>
    <row r="2" spans="1:11" ht="14.1" customHeight="1" x14ac:dyDescent="0.2">
      <c r="A2" s="115"/>
      <c r="B2" s="116"/>
      <c r="C2" s="117"/>
      <c r="D2" s="118"/>
      <c r="E2" s="119" t="s">
        <v>66</v>
      </c>
      <c r="F2" s="210"/>
      <c r="G2" s="119" t="s">
        <v>67</v>
      </c>
      <c r="H2" s="232"/>
      <c r="I2" s="119" t="s">
        <v>68</v>
      </c>
      <c r="J2" s="233"/>
      <c r="K2" s="114"/>
    </row>
    <row r="3" spans="1:11" ht="14.1" customHeight="1" x14ac:dyDescent="0.2">
      <c r="A3" s="120"/>
      <c r="B3" s="121"/>
      <c r="C3" s="122"/>
      <c r="D3" s="123"/>
      <c r="E3" s="124" t="s">
        <v>226</v>
      </c>
      <c r="F3" s="211"/>
      <c r="G3" s="124" t="s">
        <v>225</v>
      </c>
      <c r="H3" s="211"/>
      <c r="I3" s="124" t="s">
        <v>70</v>
      </c>
      <c r="J3" s="234"/>
      <c r="K3" s="114"/>
    </row>
    <row r="4" spans="1:11" ht="14.1" customHeight="1" x14ac:dyDescent="0.2">
      <c r="A4" s="125"/>
      <c r="B4" s="126"/>
      <c r="C4" s="127"/>
      <c r="D4" s="128"/>
      <c r="E4" s="129"/>
      <c r="F4" s="212"/>
      <c r="G4" s="130" t="s">
        <v>227</v>
      </c>
      <c r="H4" s="212"/>
      <c r="I4" s="131"/>
      <c r="J4" s="235"/>
      <c r="K4" s="114"/>
    </row>
    <row r="5" spans="1:11" ht="18.75" customHeight="1" thickBot="1" x14ac:dyDescent="0.25">
      <c r="A5" s="132"/>
      <c r="B5" s="133"/>
      <c r="C5" s="134" t="s">
        <v>72</v>
      </c>
      <c r="D5" s="135" t="s">
        <v>11</v>
      </c>
      <c r="E5" s="135" t="s">
        <v>71</v>
      </c>
      <c r="F5" s="213" t="s">
        <v>17</v>
      </c>
      <c r="G5" s="135" t="s">
        <v>71</v>
      </c>
      <c r="H5" s="213" t="s">
        <v>17</v>
      </c>
      <c r="I5" s="135" t="s">
        <v>71</v>
      </c>
      <c r="J5" s="236" t="s">
        <v>17</v>
      </c>
      <c r="K5" s="114"/>
    </row>
    <row r="6" spans="1:11" ht="9" customHeight="1" thickTop="1" x14ac:dyDescent="0.2">
      <c r="A6" s="136"/>
      <c r="B6" s="137"/>
      <c r="C6" s="138"/>
      <c r="D6" s="139"/>
      <c r="E6" s="139"/>
      <c r="F6" s="214"/>
      <c r="G6" s="139"/>
      <c r="H6" s="214"/>
      <c r="I6" s="139"/>
      <c r="J6" s="237"/>
      <c r="K6" s="114"/>
    </row>
    <row r="7" spans="1:11" ht="15" customHeight="1" x14ac:dyDescent="0.15">
      <c r="A7" s="140" t="s">
        <v>73</v>
      </c>
      <c r="B7" s="141" t="s">
        <v>286</v>
      </c>
      <c r="C7" s="142"/>
      <c r="D7" s="143"/>
      <c r="E7" s="143"/>
      <c r="F7" s="215"/>
      <c r="G7" s="143"/>
      <c r="H7" s="215"/>
      <c r="I7" s="143"/>
      <c r="J7" s="238"/>
      <c r="K7" s="114"/>
    </row>
    <row r="8" spans="1:11" ht="14.1" customHeight="1" x14ac:dyDescent="0.2">
      <c r="A8" s="7" t="s">
        <v>74</v>
      </c>
      <c r="B8" s="144" t="s">
        <v>287</v>
      </c>
      <c r="C8" s="145">
        <v>30</v>
      </c>
      <c r="D8" s="6" t="s">
        <v>457</v>
      </c>
      <c r="E8" s="99">
        <v>0</v>
      </c>
      <c r="F8" s="216">
        <f t="shared" ref="F8:F36" si="0">C8*E8</f>
        <v>0</v>
      </c>
      <c r="G8" s="99"/>
      <c r="H8" s="216">
        <f t="shared" ref="H8:H36" si="1">C8*G8</f>
        <v>0</v>
      </c>
      <c r="I8" s="99"/>
      <c r="J8" s="239">
        <f t="shared" ref="J8:J36" si="2">C8*I8</f>
        <v>0</v>
      </c>
      <c r="K8" s="114"/>
    </row>
    <row r="9" spans="1:11" ht="14.1" customHeight="1" x14ac:dyDescent="0.2">
      <c r="A9" s="7" t="s">
        <v>75</v>
      </c>
      <c r="B9" s="144" t="s">
        <v>288</v>
      </c>
      <c r="C9" s="145">
        <v>50</v>
      </c>
      <c r="D9" s="6" t="s">
        <v>457</v>
      </c>
      <c r="E9" s="99">
        <v>0</v>
      </c>
      <c r="F9" s="216"/>
      <c r="G9" s="99"/>
      <c r="H9" s="216"/>
      <c r="I9" s="99"/>
      <c r="J9" s="239">
        <f t="shared" si="2"/>
        <v>0</v>
      </c>
      <c r="K9" s="114"/>
    </row>
    <row r="10" spans="1:11" ht="14.1" customHeight="1" x14ac:dyDescent="0.2">
      <c r="A10" s="7" t="s">
        <v>76</v>
      </c>
      <c r="B10" s="144" t="s">
        <v>289</v>
      </c>
      <c r="C10" s="146">
        <v>0.48744000000000004</v>
      </c>
      <c r="D10" s="6" t="s">
        <v>34</v>
      </c>
      <c r="E10" s="99">
        <v>0</v>
      </c>
      <c r="F10" s="216">
        <f t="shared" si="0"/>
        <v>0</v>
      </c>
      <c r="G10" s="99"/>
      <c r="H10" s="216">
        <f t="shared" si="1"/>
        <v>0</v>
      </c>
      <c r="I10" s="99"/>
      <c r="J10" s="239">
        <f t="shared" si="2"/>
        <v>0</v>
      </c>
      <c r="K10" s="114"/>
    </row>
    <row r="11" spans="1:11" ht="14.1" customHeight="1" x14ac:dyDescent="0.2">
      <c r="A11" s="7" t="s">
        <v>77</v>
      </c>
      <c r="B11" s="144" t="s">
        <v>290</v>
      </c>
      <c r="C11" s="146">
        <v>12018.32064</v>
      </c>
      <c r="D11" s="6" t="s">
        <v>78</v>
      </c>
      <c r="E11" s="99">
        <v>0</v>
      </c>
      <c r="F11" s="216">
        <f t="shared" si="0"/>
        <v>0</v>
      </c>
      <c r="G11" s="99"/>
      <c r="H11" s="216">
        <f t="shared" si="1"/>
        <v>0</v>
      </c>
      <c r="I11" s="99"/>
      <c r="J11" s="239">
        <f t="shared" si="2"/>
        <v>0</v>
      </c>
      <c r="K11" s="114"/>
    </row>
    <row r="12" spans="1:11" ht="14.1" customHeight="1" x14ac:dyDescent="0.2">
      <c r="A12" s="7" t="s">
        <v>79</v>
      </c>
      <c r="B12" s="144" t="s">
        <v>291</v>
      </c>
      <c r="C12" s="145">
        <v>2.0310000000000001</v>
      </c>
      <c r="D12" s="6" t="s">
        <v>20</v>
      </c>
      <c r="E12" s="99">
        <v>0</v>
      </c>
      <c r="F12" s="216">
        <f t="shared" si="0"/>
        <v>0</v>
      </c>
      <c r="G12" s="99"/>
      <c r="H12" s="216">
        <f t="shared" si="1"/>
        <v>0</v>
      </c>
      <c r="I12" s="99"/>
      <c r="J12" s="239"/>
      <c r="K12" s="114"/>
    </row>
    <row r="13" spans="1:11" ht="14.1" customHeight="1" x14ac:dyDescent="0.2">
      <c r="A13" s="7" t="s">
        <v>80</v>
      </c>
      <c r="B13" s="144" t="s">
        <v>292</v>
      </c>
      <c r="C13" s="145">
        <v>5.4972399999999997</v>
      </c>
      <c r="D13" s="6" t="s">
        <v>20</v>
      </c>
      <c r="E13" s="99">
        <v>0</v>
      </c>
      <c r="F13" s="216">
        <f t="shared" si="0"/>
        <v>0</v>
      </c>
      <c r="G13" s="99"/>
      <c r="H13" s="216">
        <f t="shared" si="1"/>
        <v>0</v>
      </c>
      <c r="I13" s="99"/>
      <c r="J13" s="239">
        <f t="shared" si="2"/>
        <v>0</v>
      </c>
      <c r="K13" s="114"/>
    </row>
    <row r="14" spans="1:11" ht="14.1" customHeight="1" x14ac:dyDescent="0.2">
      <c r="A14" s="7" t="s">
        <v>81</v>
      </c>
      <c r="B14" s="144" t="s">
        <v>293</v>
      </c>
      <c r="C14" s="145">
        <v>87</v>
      </c>
      <c r="D14" s="6" t="s">
        <v>30</v>
      </c>
      <c r="E14" s="99">
        <v>0</v>
      </c>
      <c r="F14" s="216">
        <f t="shared" si="0"/>
        <v>0</v>
      </c>
      <c r="G14" s="99"/>
      <c r="H14" s="216">
        <f t="shared" si="1"/>
        <v>0</v>
      </c>
      <c r="I14" s="99"/>
      <c r="J14" s="239">
        <f t="shared" si="2"/>
        <v>0</v>
      </c>
      <c r="K14" s="114"/>
    </row>
    <row r="15" spans="1:11" ht="14.1" customHeight="1" x14ac:dyDescent="0.2">
      <c r="A15" s="7" t="s">
        <v>82</v>
      </c>
      <c r="B15" s="144" t="s">
        <v>294</v>
      </c>
      <c r="C15" s="145">
        <v>50</v>
      </c>
      <c r="D15" s="6" t="s">
        <v>30</v>
      </c>
      <c r="E15" s="99">
        <v>0</v>
      </c>
      <c r="F15" s="216">
        <f t="shared" si="0"/>
        <v>0</v>
      </c>
      <c r="G15" s="99"/>
      <c r="H15" s="216">
        <f t="shared" si="1"/>
        <v>0</v>
      </c>
      <c r="I15" s="99"/>
      <c r="J15" s="239">
        <f t="shared" si="2"/>
        <v>0</v>
      </c>
      <c r="K15" s="114"/>
    </row>
    <row r="16" spans="1:11" ht="14.1" customHeight="1" x14ac:dyDescent="0.2">
      <c r="A16" s="7" t="s">
        <v>83</v>
      </c>
      <c r="B16" s="144" t="s">
        <v>295</v>
      </c>
      <c r="C16" s="145">
        <v>1722.0307399999999</v>
      </c>
      <c r="D16" s="6" t="s">
        <v>23</v>
      </c>
      <c r="E16" s="99">
        <v>0</v>
      </c>
      <c r="F16" s="216">
        <f t="shared" si="0"/>
        <v>0</v>
      </c>
      <c r="G16" s="99"/>
      <c r="H16" s="216">
        <f t="shared" si="1"/>
        <v>0</v>
      </c>
      <c r="I16" s="99"/>
      <c r="J16" s="239">
        <f t="shared" si="2"/>
        <v>0</v>
      </c>
      <c r="K16" s="114"/>
    </row>
    <row r="17" spans="1:11" ht="14.1" customHeight="1" x14ac:dyDescent="0.2">
      <c r="A17" s="7" t="s">
        <v>84</v>
      </c>
      <c r="B17" s="144" t="s">
        <v>296</v>
      </c>
      <c r="C17" s="145">
        <v>16.41048</v>
      </c>
      <c r="D17" s="6" t="s">
        <v>30</v>
      </c>
      <c r="E17" s="99">
        <v>0</v>
      </c>
      <c r="F17" s="216">
        <f t="shared" si="0"/>
        <v>0</v>
      </c>
      <c r="G17" s="99"/>
      <c r="H17" s="216">
        <f t="shared" si="1"/>
        <v>0</v>
      </c>
      <c r="I17" s="99"/>
      <c r="J17" s="239">
        <f t="shared" si="2"/>
        <v>0</v>
      </c>
      <c r="K17" s="114"/>
    </row>
    <row r="18" spans="1:11" ht="14.1" customHeight="1" x14ac:dyDescent="0.2">
      <c r="A18" s="7" t="s">
        <v>85</v>
      </c>
      <c r="B18" s="144" t="s">
        <v>297</v>
      </c>
      <c r="C18" s="145">
        <v>30.559780000000003</v>
      </c>
      <c r="D18" s="6" t="s">
        <v>20</v>
      </c>
      <c r="E18" s="99">
        <v>0</v>
      </c>
      <c r="F18" s="216">
        <f t="shared" si="0"/>
        <v>0</v>
      </c>
      <c r="G18" s="99"/>
      <c r="H18" s="216">
        <f t="shared" si="1"/>
        <v>0</v>
      </c>
      <c r="I18" s="99"/>
      <c r="J18" s="239">
        <f t="shared" si="2"/>
        <v>0</v>
      </c>
      <c r="K18" s="114"/>
    </row>
    <row r="19" spans="1:11" ht="14.1" customHeight="1" x14ac:dyDescent="0.2">
      <c r="A19" s="7" t="s">
        <v>86</v>
      </c>
      <c r="B19" s="144" t="s">
        <v>298</v>
      </c>
      <c r="C19" s="145">
        <v>34.499920000000003</v>
      </c>
      <c r="D19" s="6" t="s">
        <v>20</v>
      </c>
      <c r="E19" s="99">
        <v>0</v>
      </c>
      <c r="F19" s="216">
        <f t="shared" si="0"/>
        <v>0</v>
      </c>
      <c r="G19" s="99"/>
      <c r="H19" s="216">
        <f t="shared" si="1"/>
        <v>0</v>
      </c>
      <c r="I19" s="99"/>
      <c r="J19" s="239">
        <f t="shared" si="2"/>
        <v>0</v>
      </c>
      <c r="K19" s="114"/>
    </row>
    <row r="20" spans="1:11" ht="14.1" customHeight="1" x14ac:dyDescent="0.2">
      <c r="A20" s="7" t="s">
        <v>87</v>
      </c>
      <c r="B20" s="144" t="s">
        <v>299</v>
      </c>
      <c r="C20" s="145">
        <v>51.248900000000006</v>
      </c>
      <c r="D20" s="6" t="s">
        <v>20</v>
      </c>
      <c r="E20" s="99">
        <v>0</v>
      </c>
      <c r="F20" s="216">
        <f t="shared" si="0"/>
        <v>0</v>
      </c>
      <c r="G20" s="99"/>
      <c r="H20" s="216">
        <f t="shared" si="1"/>
        <v>0</v>
      </c>
      <c r="I20" s="99"/>
      <c r="J20" s="239">
        <f t="shared" si="2"/>
        <v>0</v>
      </c>
      <c r="K20" s="114"/>
    </row>
    <row r="21" spans="1:11" ht="14.1" customHeight="1" x14ac:dyDescent="0.2">
      <c r="A21" s="7" t="s">
        <v>88</v>
      </c>
      <c r="B21" s="144" t="s">
        <v>300</v>
      </c>
      <c r="C21" s="145">
        <v>73.535740000000004</v>
      </c>
      <c r="D21" s="6" t="s">
        <v>34</v>
      </c>
      <c r="E21" s="99">
        <v>0</v>
      </c>
      <c r="F21" s="216">
        <f t="shared" si="0"/>
        <v>0</v>
      </c>
      <c r="G21" s="99"/>
      <c r="H21" s="216">
        <f t="shared" si="1"/>
        <v>0</v>
      </c>
      <c r="I21" s="99"/>
      <c r="J21" s="239">
        <f t="shared" si="2"/>
        <v>0</v>
      </c>
      <c r="K21" s="114"/>
    </row>
    <row r="22" spans="1:11" ht="14.1" customHeight="1" x14ac:dyDescent="0.2">
      <c r="A22" s="7" t="s">
        <v>89</v>
      </c>
      <c r="B22" s="144" t="s">
        <v>301</v>
      </c>
      <c r="C22" s="145">
        <v>101.34690000000001</v>
      </c>
      <c r="D22" s="6" t="s">
        <v>34</v>
      </c>
      <c r="E22" s="99">
        <v>0</v>
      </c>
      <c r="F22" s="216">
        <f t="shared" si="0"/>
        <v>0</v>
      </c>
      <c r="G22" s="99"/>
      <c r="H22" s="216">
        <f t="shared" si="1"/>
        <v>0</v>
      </c>
      <c r="I22" s="99"/>
      <c r="J22" s="239">
        <f t="shared" si="2"/>
        <v>0</v>
      </c>
      <c r="K22" s="114"/>
    </row>
    <row r="23" spans="1:11" ht="14.1" customHeight="1" x14ac:dyDescent="0.2">
      <c r="A23" s="7" t="s">
        <v>90</v>
      </c>
      <c r="B23" s="144" t="s">
        <v>302</v>
      </c>
      <c r="C23" s="145">
        <v>179.37791999999999</v>
      </c>
      <c r="D23" s="6" t="s">
        <v>34</v>
      </c>
      <c r="E23" s="99">
        <v>0</v>
      </c>
      <c r="F23" s="216">
        <f t="shared" si="0"/>
        <v>0</v>
      </c>
      <c r="G23" s="99"/>
      <c r="H23" s="216">
        <f t="shared" si="1"/>
        <v>0</v>
      </c>
      <c r="I23" s="99"/>
      <c r="J23" s="239">
        <f t="shared" si="2"/>
        <v>0</v>
      </c>
      <c r="K23" s="114"/>
    </row>
    <row r="24" spans="1:11" ht="14.1" customHeight="1" x14ac:dyDescent="0.2">
      <c r="A24" s="7" t="s">
        <v>91</v>
      </c>
      <c r="B24" s="144" t="s">
        <v>303</v>
      </c>
      <c r="C24" s="145">
        <v>2.7350800000000004</v>
      </c>
      <c r="D24" s="6" t="s">
        <v>34</v>
      </c>
      <c r="E24" s="99">
        <v>0</v>
      </c>
      <c r="F24" s="216">
        <f t="shared" si="0"/>
        <v>0</v>
      </c>
      <c r="G24" s="99"/>
      <c r="H24" s="216">
        <f t="shared" si="1"/>
        <v>0</v>
      </c>
      <c r="I24" s="99"/>
      <c r="J24" s="239">
        <f t="shared" si="2"/>
        <v>0</v>
      </c>
      <c r="K24" s="114"/>
    </row>
    <row r="25" spans="1:11" ht="14.1" customHeight="1" x14ac:dyDescent="0.2">
      <c r="A25" s="7" t="s">
        <v>92</v>
      </c>
      <c r="B25" s="144" t="s">
        <v>304</v>
      </c>
      <c r="C25" s="145">
        <v>1.2863</v>
      </c>
      <c r="D25" s="6" t="s">
        <v>34</v>
      </c>
      <c r="E25" s="99">
        <v>0</v>
      </c>
      <c r="F25" s="216">
        <f t="shared" si="0"/>
        <v>0</v>
      </c>
      <c r="G25" s="99"/>
      <c r="H25" s="216">
        <f t="shared" si="1"/>
        <v>0</v>
      </c>
      <c r="I25" s="99"/>
      <c r="J25" s="239">
        <f t="shared" si="2"/>
        <v>0</v>
      </c>
      <c r="K25" s="114"/>
    </row>
    <row r="26" spans="1:11" ht="14.1" customHeight="1" x14ac:dyDescent="0.2">
      <c r="A26" s="7" t="s">
        <v>93</v>
      </c>
      <c r="B26" s="144" t="s">
        <v>305</v>
      </c>
      <c r="C26" s="145">
        <v>182.96602000000001</v>
      </c>
      <c r="D26" s="6" t="s">
        <v>23</v>
      </c>
      <c r="E26" s="99">
        <v>0</v>
      </c>
      <c r="F26" s="216">
        <f t="shared" si="0"/>
        <v>0</v>
      </c>
      <c r="G26" s="99"/>
      <c r="H26" s="216">
        <f t="shared" si="1"/>
        <v>0</v>
      </c>
      <c r="I26" s="99"/>
      <c r="J26" s="239">
        <f t="shared" si="2"/>
        <v>0</v>
      </c>
      <c r="K26" s="114"/>
    </row>
    <row r="27" spans="1:11" ht="14.1" customHeight="1" x14ac:dyDescent="0.2">
      <c r="A27" s="7" t="s">
        <v>94</v>
      </c>
      <c r="B27" s="144" t="s">
        <v>306</v>
      </c>
      <c r="C27" s="145">
        <v>3.8995200000000003</v>
      </c>
      <c r="D27" s="6" t="s">
        <v>23</v>
      </c>
      <c r="E27" s="99">
        <v>0</v>
      </c>
      <c r="F27" s="216">
        <f t="shared" si="0"/>
        <v>0</v>
      </c>
      <c r="G27" s="99"/>
      <c r="H27" s="216">
        <f t="shared" si="1"/>
        <v>0</v>
      </c>
      <c r="I27" s="99"/>
      <c r="J27" s="239">
        <f t="shared" si="2"/>
        <v>0</v>
      </c>
      <c r="K27" s="114"/>
    </row>
    <row r="28" spans="1:11" ht="14.1" customHeight="1" x14ac:dyDescent="0.2">
      <c r="A28" s="7" t="s">
        <v>58</v>
      </c>
      <c r="B28" s="144" t="s">
        <v>307</v>
      </c>
      <c r="C28" s="145">
        <v>10.10084</v>
      </c>
      <c r="D28" s="6" t="s">
        <v>34</v>
      </c>
      <c r="E28" s="99">
        <v>0</v>
      </c>
      <c r="F28" s="216">
        <f t="shared" si="0"/>
        <v>0</v>
      </c>
      <c r="G28" s="99"/>
      <c r="H28" s="216">
        <f t="shared" si="1"/>
        <v>0</v>
      </c>
      <c r="I28" s="99"/>
      <c r="J28" s="239">
        <f t="shared" si="2"/>
        <v>0</v>
      </c>
      <c r="K28" s="114"/>
    </row>
    <row r="29" spans="1:11" ht="14.1" customHeight="1" x14ac:dyDescent="0.2">
      <c r="A29" s="7" t="s">
        <v>95</v>
      </c>
      <c r="B29" s="144" t="s">
        <v>308</v>
      </c>
      <c r="C29" s="145">
        <v>1067.30404</v>
      </c>
      <c r="D29" s="6" t="s">
        <v>96</v>
      </c>
      <c r="E29" s="99">
        <v>0</v>
      </c>
      <c r="F29" s="216">
        <f t="shared" si="0"/>
        <v>0</v>
      </c>
      <c r="G29" s="99"/>
      <c r="H29" s="216">
        <f t="shared" si="1"/>
        <v>0</v>
      </c>
      <c r="I29" s="99"/>
      <c r="J29" s="239">
        <f t="shared" si="2"/>
        <v>0</v>
      </c>
      <c r="K29" s="114"/>
    </row>
    <row r="30" spans="1:11" ht="14.1" customHeight="1" x14ac:dyDescent="0.2">
      <c r="A30" s="7" t="s">
        <v>97</v>
      </c>
      <c r="B30" s="144" t="s">
        <v>309</v>
      </c>
      <c r="C30" s="145">
        <v>2107.6905600000005</v>
      </c>
      <c r="D30" s="6" t="s">
        <v>78</v>
      </c>
      <c r="E30" s="99">
        <v>0</v>
      </c>
      <c r="F30" s="216">
        <f t="shared" si="0"/>
        <v>0</v>
      </c>
      <c r="G30" s="99"/>
      <c r="H30" s="216">
        <f t="shared" si="1"/>
        <v>0</v>
      </c>
      <c r="I30" s="99"/>
      <c r="J30" s="239">
        <f t="shared" si="2"/>
        <v>0</v>
      </c>
      <c r="K30" s="114"/>
    </row>
    <row r="31" spans="1:11" ht="14.1" customHeight="1" x14ac:dyDescent="0.2">
      <c r="A31" s="7" t="s">
        <v>98</v>
      </c>
      <c r="B31" s="144" t="s">
        <v>310</v>
      </c>
      <c r="C31" s="145">
        <v>115.33372000000001</v>
      </c>
      <c r="D31" s="6" t="s">
        <v>60</v>
      </c>
      <c r="E31" s="99">
        <v>0</v>
      </c>
      <c r="F31" s="216">
        <f t="shared" si="0"/>
        <v>0</v>
      </c>
      <c r="G31" s="99"/>
      <c r="H31" s="216">
        <f t="shared" si="1"/>
        <v>0</v>
      </c>
      <c r="I31" s="99"/>
      <c r="J31" s="239">
        <f t="shared" si="2"/>
        <v>0</v>
      </c>
      <c r="K31" s="114"/>
    </row>
    <row r="32" spans="1:11" ht="14.1" customHeight="1" x14ac:dyDescent="0.2">
      <c r="A32" s="7" t="s">
        <v>99</v>
      </c>
      <c r="B32" s="144" t="s">
        <v>311</v>
      </c>
      <c r="C32" s="145">
        <v>10.276860000000001</v>
      </c>
      <c r="D32" s="6" t="s">
        <v>34</v>
      </c>
      <c r="E32" s="99">
        <v>0</v>
      </c>
      <c r="F32" s="216">
        <f t="shared" si="0"/>
        <v>0</v>
      </c>
      <c r="G32" s="99"/>
      <c r="H32" s="216">
        <f t="shared" si="1"/>
        <v>0</v>
      </c>
      <c r="I32" s="99"/>
      <c r="J32" s="239">
        <f t="shared" si="2"/>
        <v>0</v>
      </c>
      <c r="K32" s="114"/>
    </row>
    <row r="33" spans="1:11" ht="14.1" customHeight="1" x14ac:dyDescent="0.2">
      <c r="A33" s="7" t="s">
        <v>100</v>
      </c>
      <c r="B33" s="144" t="s">
        <v>312</v>
      </c>
      <c r="C33" s="145">
        <v>11.278820000000001</v>
      </c>
      <c r="D33" s="6" t="s">
        <v>34</v>
      </c>
      <c r="E33" s="99">
        <v>0</v>
      </c>
      <c r="F33" s="216">
        <f t="shared" si="0"/>
        <v>0</v>
      </c>
      <c r="G33" s="99"/>
      <c r="H33" s="216">
        <f t="shared" si="1"/>
        <v>0</v>
      </c>
      <c r="I33" s="99"/>
      <c r="J33" s="239">
        <f t="shared" si="2"/>
        <v>0</v>
      </c>
      <c r="K33" s="114"/>
    </row>
    <row r="34" spans="1:11" ht="14.1" customHeight="1" x14ac:dyDescent="0.2">
      <c r="A34" s="7" t="s">
        <v>101</v>
      </c>
      <c r="B34" s="144" t="s">
        <v>313</v>
      </c>
      <c r="C34" s="145">
        <v>11.089259999999999</v>
      </c>
      <c r="D34" s="6" t="s">
        <v>34</v>
      </c>
      <c r="E34" s="99">
        <v>0</v>
      </c>
      <c r="F34" s="216">
        <f t="shared" si="0"/>
        <v>0</v>
      </c>
      <c r="G34" s="99"/>
      <c r="H34" s="216">
        <f t="shared" si="1"/>
        <v>0</v>
      </c>
      <c r="I34" s="99"/>
      <c r="J34" s="239">
        <f t="shared" si="2"/>
        <v>0</v>
      </c>
      <c r="K34" s="114"/>
    </row>
    <row r="35" spans="1:11" ht="14.1" customHeight="1" x14ac:dyDescent="0.2">
      <c r="A35" s="7" t="s">
        <v>102</v>
      </c>
      <c r="B35" s="144" t="s">
        <v>314</v>
      </c>
      <c r="C35" s="145">
        <v>59.792639999999999</v>
      </c>
      <c r="D35" s="6" t="s">
        <v>103</v>
      </c>
      <c r="E35" s="99">
        <v>0</v>
      </c>
      <c r="F35" s="216">
        <f t="shared" si="0"/>
        <v>0</v>
      </c>
      <c r="G35" s="99"/>
      <c r="H35" s="216">
        <f t="shared" si="1"/>
        <v>0</v>
      </c>
      <c r="I35" s="248"/>
      <c r="J35" s="239">
        <f t="shared" si="2"/>
        <v>0</v>
      </c>
      <c r="K35" s="114"/>
    </row>
    <row r="36" spans="1:11" ht="14.1" customHeight="1" thickBot="1" x14ac:dyDescent="0.25">
      <c r="A36" s="147" t="s">
        <v>104</v>
      </c>
      <c r="B36" s="8" t="s">
        <v>315</v>
      </c>
      <c r="C36" s="148">
        <v>12.849460000000001</v>
      </c>
      <c r="D36" s="8" t="s">
        <v>103</v>
      </c>
      <c r="E36" s="149"/>
      <c r="F36" s="217">
        <f t="shared" si="0"/>
        <v>0</v>
      </c>
      <c r="G36" s="149"/>
      <c r="H36" s="217">
        <f t="shared" si="1"/>
        <v>0</v>
      </c>
      <c r="I36" s="149"/>
      <c r="J36" s="240">
        <f t="shared" si="2"/>
        <v>0</v>
      </c>
      <c r="K36" s="114"/>
    </row>
    <row r="37" spans="1:11" ht="14.1" customHeight="1" x14ac:dyDescent="0.2">
      <c r="A37" s="1"/>
      <c r="B37" s="31"/>
      <c r="C37" s="150"/>
      <c r="D37" s="31"/>
      <c r="E37" s="1"/>
      <c r="F37" s="199"/>
      <c r="G37" s="1"/>
      <c r="H37" s="199"/>
      <c r="I37" s="1"/>
      <c r="J37" s="199"/>
      <c r="K37" s="114"/>
    </row>
    <row r="38" spans="1:11" ht="14.1" customHeight="1" x14ac:dyDescent="0.2">
      <c r="A38" s="1" t="s">
        <v>230</v>
      </c>
      <c r="B38" s="31"/>
      <c r="C38" s="150" t="s">
        <v>105</v>
      </c>
      <c r="D38" s="31"/>
      <c r="E38" s="1"/>
      <c r="F38" s="218">
        <f>SUM(F8:F36)</f>
        <v>0</v>
      </c>
      <c r="G38" s="1"/>
      <c r="H38" s="218">
        <f>SUM(H8:H36)</f>
        <v>0</v>
      </c>
      <c r="I38" s="1"/>
      <c r="J38" s="218">
        <f>SUM(J8:J36)</f>
        <v>0</v>
      </c>
      <c r="K38" s="114"/>
    </row>
    <row r="39" spans="1:11" ht="14.1" customHeight="1" x14ac:dyDescent="0.2">
      <c r="A39" s="1"/>
      <c r="B39" s="31"/>
      <c r="C39" s="150"/>
      <c r="D39" s="31"/>
      <c r="E39" s="1"/>
      <c r="F39" s="199"/>
      <c r="G39" s="1"/>
      <c r="H39" s="199"/>
      <c r="I39" s="1"/>
      <c r="J39" s="199"/>
      <c r="K39" s="114"/>
    </row>
    <row r="40" spans="1:11" ht="14.1" customHeight="1" x14ac:dyDescent="0.2">
      <c r="A40" s="1"/>
      <c r="B40" s="31"/>
      <c r="C40" s="150"/>
      <c r="D40" s="31"/>
      <c r="E40" s="1"/>
      <c r="F40" s="199"/>
      <c r="G40" s="1"/>
      <c r="H40" s="199"/>
      <c r="I40" s="1"/>
      <c r="J40" s="199"/>
      <c r="K40" s="114"/>
    </row>
    <row r="41" spans="1:11" ht="14.1" customHeight="1" thickBot="1" x14ac:dyDescent="0.2">
      <c r="A41" s="114"/>
      <c r="B41" s="139"/>
      <c r="C41" s="152"/>
      <c r="D41" s="114"/>
      <c r="E41" s="114"/>
      <c r="F41" s="219"/>
      <c r="G41" s="114"/>
      <c r="H41" s="219"/>
      <c r="I41" s="114"/>
      <c r="J41" s="219"/>
      <c r="K41" s="114"/>
    </row>
    <row r="42" spans="1:11" ht="14.1" hidden="1" customHeight="1" x14ac:dyDescent="0.15">
      <c r="A42" s="153"/>
      <c r="B42" s="154"/>
      <c r="C42" s="155"/>
      <c r="D42" s="156"/>
      <c r="E42" s="157"/>
      <c r="F42" s="220"/>
      <c r="G42" s="158"/>
      <c r="H42" s="220"/>
      <c r="I42" s="159"/>
      <c r="J42" s="220"/>
      <c r="K42" s="114"/>
    </row>
    <row r="43" spans="1:11" ht="14.1" hidden="1" customHeight="1" x14ac:dyDescent="0.2">
      <c r="A43" s="161"/>
      <c r="B43" s="162"/>
      <c r="C43" s="163" t="s">
        <v>72</v>
      </c>
      <c r="D43" s="160" t="s">
        <v>11</v>
      </c>
      <c r="E43" s="160" t="s">
        <v>71</v>
      </c>
      <c r="F43" s="221" t="s">
        <v>14</v>
      </c>
      <c r="G43" s="160" t="s">
        <v>71</v>
      </c>
      <c r="H43" s="221" t="s">
        <v>14</v>
      </c>
      <c r="I43" s="160" t="s">
        <v>71</v>
      </c>
      <c r="J43" s="221" t="s">
        <v>14</v>
      </c>
      <c r="K43" s="114"/>
    </row>
    <row r="44" spans="1:11" ht="13.5" customHeight="1" x14ac:dyDescent="0.2">
      <c r="A44" s="52"/>
      <c r="B44" s="164"/>
      <c r="C44" s="117"/>
      <c r="D44" s="118"/>
      <c r="E44" s="119" t="s">
        <v>66</v>
      </c>
      <c r="F44" s="210"/>
      <c r="G44" s="119" t="s">
        <v>67</v>
      </c>
      <c r="H44" s="232"/>
      <c r="I44" s="119" t="s">
        <v>68</v>
      </c>
      <c r="J44" s="233"/>
      <c r="K44" s="114"/>
    </row>
    <row r="45" spans="1:11" ht="13.5" customHeight="1" x14ac:dyDescent="0.2">
      <c r="A45" s="57"/>
      <c r="B45" s="165"/>
      <c r="C45" s="122"/>
      <c r="D45" s="123"/>
      <c r="E45" s="124" t="s">
        <v>69</v>
      </c>
      <c r="F45" s="211"/>
      <c r="G45" s="124" t="s">
        <v>225</v>
      </c>
      <c r="H45" s="211"/>
      <c r="I45" s="124" t="s">
        <v>70</v>
      </c>
      <c r="J45" s="234"/>
      <c r="K45" s="114"/>
    </row>
    <row r="46" spans="1:11" ht="13.5" customHeight="1" x14ac:dyDescent="0.2">
      <c r="A46" s="166"/>
      <c r="B46" s="167"/>
      <c r="C46" s="127"/>
      <c r="D46" s="128"/>
      <c r="E46" s="129"/>
      <c r="F46" s="212"/>
      <c r="G46" s="130" t="s">
        <v>227</v>
      </c>
      <c r="H46" s="212"/>
      <c r="I46" s="131"/>
      <c r="J46" s="235"/>
      <c r="K46" s="114"/>
    </row>
    <row r="47" spans="1:11" ht="13.5" customHeight="1" thickBot="1" x14ac:dyDescent="0.25">
      <c r="A47" s="132"/>
      <c r="B47" s="133"/>
      <c r="C47" s="134" t="s">
        <v>72</v>
      </c>
      <c r="D47" s="135" t="s">
        <v>11</v>
      </c>
      <c r="E47" s="135" t="s">
        <v>71</v>
      </c>
      <c r="F47" s="213" t="s">
        <v>17</v>
      </c>
      <c r="G47" s="135" t="s">
        <v>71</v>
      </c>
      <c r="H47" s="213" t="s">
        <v>17</v>
      </c>
      <c r="I47" s="135" t="s">
        <v>71</v>
      </c>
      <c r="J47" s="236" t="s">
        <v>17</v>
      </c>
      <c r="K47" s="114"/>
    </row>
    <row r="48" spans="1:11" ht="13.5" customHeight="1" thickTop="1" x14ac:dyDescent="0.2">
      <c r="A48" s="136"/>
      <c r="B48" s="137"/>
      <c r="C48" s="168"/>
      <c r="D48" s="139"/>
      <c r="E48" s="139"/>
      <c r="F48" s="214"/>
      <c r="G48" s="139"/>
      <c r="H48" s="214"/>
      <c r="I48" s="139"/>
      <c r="J48" s="237"/>
      <c r="K48" s="114"/>
    </row>
    <row r="49" spans="1:11" ht="15.75" customHeight="1" x14ac:dyDescent="0.15">
      <c r="A49" s="140" t="s">
        <v>106</v>
      </c>
      <c r="B49" s="141" t="s">
        <v>286</v>
      </c>
      <c r="C49" s="169"/>
      <c r="D49" s="143"/>
      <c r="E49" s="143"/>
      <c r="F49" s="215"/>
      <c r="G49" s="143"/>
      <c r="H49" s="215"/>
      <c r="I49" s="143"/>
      <c r="J49" s="238"/>
      <c r="K49" s="114"/>
    </row>
    <row r="50" spans="1:11" ht="14.1" customHeight="1" x14ac:dyDescent="0.2">
      <c r="A50" s="7" t="s">
        <v>107</v>
      </c>
      <c r="B50" s="144" t="s">
        <v>316</v>
      </c>
      <c r="C50" s="145">
        <v>31.142000000000003</v>
      </c>
      <c r="D50" s="6" t="s">
        <v>34</v>
      </c>
      <c r="E50" s="99"/>
      <c r="F50" s="216">
        <f>C50*E50</f>
        <v>0</v>
      </c>
      <c r="G50" s="99"/>
      <c r="H50" s="216">
        <f>C50*G50</f>
        <v>0</v>
      </c>
      <c r="I50" s="99"/>
      <c r="J50" s="239">
        <f>C50*I50</f>
        <v>0</v>
      </c>
      <c r="K50" s="114"/>
    </row>
    <row r="51" spans="1:11" ht="14.1" customHeight="1" x14ac:dyDescent="0.2">
      <c r="A51" s="7" t="s">
        <v>108</v>
      </c>
      <c r="B51" s="144" t="s">
        <v>317</v>
      </c>
      <c r="C51" s="146">
        <v>7.7855000000000008</v>
      </c>
      <c r="D51" s="6" t="s">
        <v>34</v>
      </c>
      <c r="E51" s="99"/>
      <c r="F51" s="216">
        <f>C51*E51</f>
        <v>0</v>
      </c>
      <c r="G51" s="99"/>
      <c r="H51" s="216">
        <f>C51*G51</f>
        <v>0</v>
      </c>
      <c r="I51" s="99"/>
      <c r="J51" s="239">
        <f>C51*I51</f>
        <v>0</v>
      </c>
      <c r="K51" s="114"/>
    </row>
    <row r="52" spans="1:11" ht="14.1" customHeight="1" x14ac:dyDescent="0.2">
      <c r="A52" s="7" t="s">
        <v>109</v>
      </c>
      <c r="B52" s="144" t="s">
        <v>318</v>
      </c>
      <c r="C52" s="146">
        <v>5</v>
      </c>
      <c r="D52" s="6" t="s">
        <v>34</v>
      </c>
      <c r="E52" s="99"/>
      <c r="F52" s="216">
        <f>C52*E52</f>
        <v>0</v>
      </c>
      <c r="G52" s="99"/>
      <c r="H52" s="216">
        <f>C52*G52</f>
        <v>0</v>
      </c>
      <c r="I52" s="99"/>
      <c r="J52" s="239">
        <f>C52*I52</f>
        <v>0</v>
      </c>
      <c r="K52" s="114"/>
    </row>
    <row r="53" spans="1:11" ht="14.1" customHeight="1" x14ac:dyDescent="0.2">
      <c r="A53" s="7" t="s">
        <v>110</v>
      </c>
      <c r="B53" s="144" t="s">
        <v>319</v>
      </c>
      <c r="C53" s="146">
        <v>20</v>
      </c>
      <c r="D53" s="6" t="s">
        <v>34</v>
      </c>
      <c r="E53" s="99"/>
      <c r="F53" s="216">
        <f>C53*E53</f>
        <v>0</v>
      </c>
      <c r="G53" s="99"/>
      <c r="H53" s="216">
        <f>C53*G53</f>
        <v>0</v>
      </c>
      <c r="I53" s="99"/>
      <c r="J53" s="239">
        <f>C53*I53</f>
        <v>0</v>
      </c>
      <c r="K53" s="114"/>
    </row>
    <row r="54" spans="1:11" ht="14.1" customHeight="1" x14ac:dyDescent="0.2">
      <c r="A54" s="7" t="s">
        <v>111</v>
      </c>
      <c r="B54" s="144" t="s">
        <v>320</v>
      </c>
      <c r="C54" s="145">
        <v>40.660620000000002</v>
      </c>
      <c r="D54" s="6" t="s">
        <v>30</v>
      </c>
      <c r="E54" s="99"/>
      <c r="F54" s="216">
        <f t="shared" ref="F54:F73" si="3">C54*E54</f>
        <v>0</v>
      </c>
      <c r="G54" s="99"/>
      <c r="H54" s="216">
        <f t="shared" ref="H54:H73" si="4">C54*G54</f>
        <v>0</v>
      </c>
      <c r="I54" s="99"/>
      <c r="J54" s="239">
        <f t="shared" ref="J54:J73" si="5">C54*I54</f>
        <v>0</v>
      </c>
      <c r="K54" s="114"/>
    </row>
    <row r="55" spans="1:11" ht="14.1" customHeight="1" x14ac:dyDescent="0.2">
      <c r="A55" s="7" t="s">
        <v>112</v>
      </c>
      <c r="B55" s="144" t="s">
        <v>321</v>
      </c>
      <c r="C55" s="145">
        <v>60.997700000000002</v>
      </c>
      <c r="D55" s="6" t="s">
        <v>30</v>
      </c>
      <c r="E55" s="99"/>
      <c r="F55" s="216">
        <f>C55*E55</f>
        <v>0</v>
      </c>
      <c r="G55" s="99"/>
      <c r="H55" s="216">
        <f>C55*G55</f>
        <v>0</v>
      </c>
      <c r="I55" s="99"/>
      <c r="J55" s="239">
        <f>C55*I55</f>
        <v>0</v>
      </c>
      <c r="K55" s="114"/>
    </row>
    <row r="56" spans="1:11" ht="14.1" customHeight="1" x14ac:dyDescent="0.2">
      <c r="A56" s="7" t="s">
        <v>113</v>
      </c>
      <c r="B56" s="144" t="s">
        <v>322</v>
      </c>
      <c r="C56" s="145">
        <v>42</v>
      </c>
      <c r="D56" s="6" t="s">
        <v>30</v>
      </c>
      <c r="E56" s="99"/>
      <c r="F56" s="216">
        <f t="shared" si="3"/>
        <v>0</v>
      </c>
      <c r="G56" s="99"/>
      <c r="H56" s="216">
        <f>C56*G56</f>
        <v>0</v>
      </c>
      <c r="I56" s="99"/>
      <c r="J56" s="239">
        <f t="shared" si="5"/>
        <v>0</v>
      </c>
      <c r="K56" s="114"/>
    </row>
    <row r="57" spans="1:11" ht="14.1" customHeight="1" x14ac:dyDescent="0.2">
      <c r="A57" s="7" t="s">
        <v>114</v>
      </c>
      <c r="B57" s="144" t="s">
        <v>323</v>
      </c>
      <c r="C57" s="145">
        <v>42</v>
      </c>
      <c r="D57" s="6" t="s">
        <v>30</v>
      </c>
      <c r="E57" s="99"/>
      <c r="F57" s="199">
        <f>E57*C57</f>
        <v>0</v>
      </c>
      <c r="G57" s="99"/>
      <c r="H57" s="199">
        <f t="shared" si="4"/>
        <v>0</v>
      </c>
      <c r="I57" s="99"/>
      <c r="J57" s="241">
        <f t="shared" si="5"/>
        <v>0</v>
      </c>
      <c r="K57" s="114"/>
    </row>
    <row r="58" spans="1:11" ht="14.1" customHeight="1" x14ac:dyDescent="0.2">
      <c r="A58" s="7" t="s">
        <v>115</v>
      </c>
      <c r="B58" s="144" t="s">
        <v>324</v>
      </c>
      <c r="C58" s="145">
        <v>25</v>
      </c>
      <c r="D58" s="6" t="s">
        <v>30</v>
      </c>
      <c r="E58" s="99"/>
      <c r="F58" s="216">
        <f t="shared" si="3"/>
        <v>0</v>
      </c>
      <c r="G58" s="99"/>
      <c r="H58" s="216">
        <f t="shared" si="4"/>
        <v>0</v>
      </c>
      <c r="I58" s="99"/>
      <c r="J58" s="239">
        <f t="shared" si="5"/>
        <v>0</v>
      </c>
      <c r="K58" s="114"/>
    </row>
    <row r="59" spans="1:11" ht="14.1" customHeight="1" x14ac:dyDescent="0.2">
      <c r="A59" s="7" t="s">
        <v>116</v>
      </c>
      <c r="B59" s="144" t="s">
        <v>325</v>
      </c>
      <c r="C59" s="145">
        <v>10</v>
      </c>
      <c r="D59" s="6" t="s">
        <v>30</v>
      </c>
      <c r="E59" s="99"/>
      <c r="F59" s="216">
        <f t="shared" si="3"/>
        <v>0</v>
      </c>
      <c r="G59" s="99"/>
      <c r="H59" s="216">
        <f t="shared" si="4"/>
        <v>0</v>
      </c>
      <c r="I59" s="99"/>
      <c r="J59" s="239">
        <f t="shared" si="5"/>
        <v>0</v>
      </c>
      <c r="K59" s="114"/>
    </row>
    <row r="60" spans="1:11" ht="14.1" customHeight="1" x14ac:dyDescent="0.2">
      <c r="A60" s="7" t="s">
        <v>117</v>
      </c>
      <c r="B60" s="144" t="s">
        <v>326</v>
      </c>
      <c r="C60" s="145">
        <v>20</v>
      </c>
      <c r="D60" s="6" t="s">
        <v>30</v>
      </c>
      <c r="E60" s="99"/>
      <c r="F60" s="216">
        <f t="shared" si="3"/>
        <v>0</v>
      </c>
      <c r="G60" s="99"/>
      <c r="H60" s="216">
        <f t="shared" si="4"/>
        <v>0</v>
      </c>
      <c r="I60" s="99"/>
      <c r="J60" s="239">
        <f t="shared" si="5"/>
        <v>0</v>
      </c>
      <c r="K60" s="114"/>
    </row>
    <row r="61" spans="1:11" ht="14.1" customHeight="1" x14ac:dyDescent="0.2">
      <c r="A61" s="7" t="s">
        <v>118</v>
      </c>
      <c r="B61" s="144" t="s">
        <v>327</v>
      </c>
      <c r="C61" s="145">
        <v>5</v>
      </c>
      <c r="D61" s="6" t="s">
        <v>30</v>
      </c>
      <c r="E61" s="99"/>
      <c r="F61" s="216">
        <f t="shared" si="3"/>
        <v>0</v>
      </c>
      <c r="G61" s="99"/>
      <c r="H61" s="216">
        <f t="shared" si="4"/>
        <v>0</v>
      </c>
      <c r="I61" s="99"/>
      <c r="J61" s="239">
        <f t="shared" si="5"/>
        <v>0</v>
      </c>
      <c r="K61" s="114"/>
    </row>
    <row r="62" spans="1:11" ht="14.1" customHeight="1" x14ac:dyDescent="0.2">
      <c r="A62" s="7" t="s">
        <v>119</v>
      </c>
      <c r="B62" s="144" t="s">
        <v>328</v>
      </c>
      <c r="C62" s="145">
        <v>2.2882600000000002</v>
      </c>
      <c r="D62" s="6" t="s">
        <v>30</v>
      </c>
      <c r="E62" s="99"/>
      <c r="F62" s="216">
        <f t="shared" si="3"/>
        <v>0</v>
      </c>
      <c r="G62" s="99"/>
      <c r="H62" s="216">
        <f t="shared" si="4"/>
        <v>0</v>
      </c>
      <c r="I62" s="99"/>
      <c r="J62" s="239">
        <f t="shared" si="5"/>
        <v>0</v>
      </c>
      <c r="K62" s="114"/>
    </row>
    <row r="63" spans="1:11" ht="14.1" customHeight="1" x14ac:dyDescent="0.2">
      <c r="A63" s="7" t="s">
        <v>120</v>
      </c>
      <c r="B63" s="144" t="s">
        <v>329</v>
      </c>
      <c r="C63" s="145">
        <v>1.34046</v>
      </c>
      <c r="D63" s="6" t="s">
        <v>30</v>
      </c>
      <c r="E63" s="99"/>
      <c r="F63" s="216">
        <f t="shared" si="3"/>
        <v>0</v>
      </c>
      <c r="G63" s="99"/>
      <c r="H63" s="216">
        <f t="shared" si="4"/>
        <v>0</v>
      </c>
      <c r="I63" s="99"/>
      <c r="J63" s="239">
        <f t="shared" si="5"/>
        <v>0</v>
      </c>
      <c r="K63" s="114"/>
    </row>
    <row r="64" spans="1:11" ht="14.1" customHeight="1" x14ac:dyDescent="0.2">
      <c r="A64" s="7" t="s">
        <v>121</v>
      </c>
      <c r="B64" s="144" t="s">
        <v>330</v>
      </c>
      <c r="C64" s="145">
        <v>0</v>
      </c>
      <c r="D64" s="6" t="s">
        <v>34</v>
      </c>
      <c r="E64" s="99"/>
      <c r="F64" s="216">
        <f t="shared" si="3"/>
        <v>0</v>
      </c>
      <c r="G64" s="99"/>
      <c r="H64" s="216">
        <f t="shared" si="4"/>
        <v>0</v>
      </c>
      <c r="I64" s="99"/>
      <c r="J64" s="239">
        <f t="shared" si="5"/>
        <v>0</v>
      </c>
      <c r="K64" s="114"/>
    </row>
    <row r="65" spans="1:11" ht="14.1" customHeight="1" x14ac:dyDescent="0.2">
      <c r="A65" s="7" t="s">
        <v>122</v>
      </c>
      <c r="B65" s="144" t="s">
        <v>331</v>
      </c>
      <c r="C65" s="145">
        <v>10.195620000000002</v>
      </c>
      <c r="D65" s="6" t="s">
        <v>34</v>
      </c>
      <c r="E65" s="99"/>
      <c r="F65" s="216">
        <f t="shared" si="3"/>
        <v>0</v>
      </c>
      <c r="G65" s="99"/>
      <c r="H65" s="216">
        <f t="shared" si="4"/>
        <v>0</v>
      </c>
      <c r="I65" s="99"/>
      <c r="J65" s="239">
        <f t="shared" si="5"/>
        <v>0</v>
      </c>
      <c r="K65" s="114"/>
    </row>
    <row r="66" spans="1:11" ht="14.1" customHeight="1" x14ac:dyDescent="0.2">
      <c r="A66" s="7" t="s">
        <v>123</v>
      </c>
      <c r="B66" s="144" t="s">
        <v>332</v>
      </c>
      <c r="C66" s="145">
        <v>50</v>
      </c>
      <c r="D66" s="6" t="s">
        <v>34</v>
      </c>
      <c r="E66" s="99"/>
      <c r="F66" s="216">
        <f t="shared" si="3"/>
        <v>0</v>
      </c>
      <c r="G66" s="99"/>
      <c r="H66" s="216">
        <f t="shared" si="4"/>
        <v>0</v>
      </c>
      <c r="I66" s="99"/>
      <c r="J66" s="239">
        <f t="shared" si="5"/>
        <v>0</v>
      </c>
      <c r="K66" s="114"/>
    </row>
    <row r="67" spans="1:11" ht="14.1" customHeight="1" x14ac:dyDescent="0.2">
      <c r="A67" s="7" t="s">
        <v>124</v>
      </c>
      <c r="B67" s="144" t="s">
        <v>333</v>
      </c>
      <c r="C67" s="145">
        <v>37.546420000000005</v>
      </c>
      <c r="D67" s="6" t="s">
        <v>34</v>
      </c>
      <c r="E67" s="249"/>
      <c r="F67" s="216">
        <f t="shared" si="3"/>
        <v>0</v>
      </c>
      <c r="G67" s="99"/>
      <c r="H67" s="216">
        <f t="shared" si="4"/>
        <v>0</v>
      </c>
      <c r="I67" s="99"/>
      <c r="J67" s="239">
        <f t="shared" si="5"/>
        <v>0</v>
      </c>
      <c r="K67" s="114"/>
    </row>
    <row r="68" spans="1:11" ht="14.1" customHeight="1" x14ac:dyDescent="0.2">
      <c r="A68" s="7" t="s">
        <v>125</v>
      </c>
      <c r="B68" s="144" t="s">
        <v>334</v>
      </c>
      <c r="C68" s="145">
        <v>60</v>
      </c>
      <c r="D68" s="6" t="s">
        <v>34</v>
      </c>
      <c r="E68" s="99"/>
      <c r="F68" s="216">
        <f t="shared" si="3"/>
        <v>0</v>
      </c>
      <c r="G68" s="99"/>
      <c r="H68" s="216">
        <f t="shared" si="4"/>
        <v>0</v>
      </c>
      <c r="I68" s="99"/>
      <c r="J68" s="239">
        <f t="shared" si="5"/>
        <v>0</v>
      </c>
      <c r="K68" s="114"/>
    </row>
    <row r="69" spans="1:11" ht="14.1" customHeight="1" x14ac:dyDescent="0.2">
      <c r="A69" s="7" t="s">
        <v>126</v>
      </c>
      <c r="B69" s="144" t="s">
        <v>335</v>
      </c>
      <c r="C69" s="145">
        <v>46.9161</v>
      </c>
      <c r="D69" s="6" t="s">
        <v>34</v>
      </c>
      <c r="E69" s="99"/>
      <c r="F69" s="216">
        <f>C69*E69</f>
        <v>0</v>
      </c>
      <c r="G69" s="99"/>
      <c r="H69" s="216">
        <f>C69*G69</f>
        <v>0</v>
      </c>
      <c r="I69" s="99"/>
      <c r="J69" s="239">
        <f>C69*I69</f>
        <v>0</v>
      </c>
      <c r="K69" s="114"/>
    </row>
    <row r="70" spans="1:11" ht="14.1" customHeight="1" x14ac:dyDescent="0.2">
      <c r="A70" s="7" t="s">
        <v>127</v>
      </c>
      <c r="B70" s="144" t="s">
        <v>336</v>
      </c>
      <c r="C70" s="145">
        <v>115.46912</v>
      </c>
      <c r="D70" s="6" t="s">
        <v>23</v>
      </c>
      <c r="E70" s="99"/>
      <c r="F70" s="216">
        <f>C70*E70</f>
        <v>0</v>
      </c>
      <c r="G70" s="99"/>
      <c r="H70" s="216">
        <f>C70*G70</f>
        <v>0</v>
      </c>
      <c r="I70" s="99"/>
      <c r="J70" s="239">
        <f>C70*I70</f>
        <v>0</v>
      </c>
      <c r="K70" s="114"/>
    </row>
    <row r="71" spans="1:11" ht="14.1" customHeight="1" x14ac:dyDescent="0.2">
      <c r="A71" s="7" t="s">
        <v>128</v>
      </c>
      <c r="B71" s="144" t="s">
        <v>337</v>
      </c>
      <c r="C71" s="145">
        <v>40</v>
      </c>
      <c r="D71" s="6" t="s">
        <v>23</v>
      </c>
      <c r="E71" s="99"/>
      <c r="F71" s="216">
        <f>C71*E71</f>
        <v>0</v>
      </c>
      <c r="G71" s="99"/>
      <c r="H71" s="216">
        <f>C71*G71</f>
        <v>0</v>
      </c>
      <c r="I71" s="99"/>
      <c r="J71" s="239">
        <f>C71*I71</f>
        <v>0</v>
      </c>
      <c r="K71" s="114"/>
    </row>
    <row r="72" spans="1:11" ht="14.1" customHeight="1" x14ac:dyDescent="0.2">
      <c r="A72" s="7" t="s">
        <v>129</v>
      </c>
      <c r="B72" s="144" t="s">
        <v>338</v>
      </c>
      <c r="C72" s="145">
        <v>10</v>
      </c>
      <c r="D72" s="6" t="s">
        <v>103</v>
      </c>
      <c r="E72" s="99"/>
      <c r="F72" s="216">
        <f>C72*E72</f>
        <v>0</v>
      </c>
      <c r="G72" s="99"/>
      <c r="H72" s="216">
        <f>C72*G72</f>
        <v>0</v>
      </c>
      <c r="I72" s="99"/>
      <c r="J72" s="239">
        <f>C72*I72</f>
        <v>0</v>
      </c>
      <c r="K72" s="114"/>
    </row>
    <row r="73" spans="1:11" ht="14.1" customHeight="1" thickBot="1" x14ac:dyDescent="0.25">
      <c r="A73" s="147" t="s">
        <v>130</v>
      </c>
      <c r="B73" s="170" t="s">
        <v>339</v>
      </c>
      <c r="C73" s="148">
        <v>3</v>
      </c>
      <c r="D73" s="8" t="s">
        <v>30</v>
      </c>
      <c r="E73" s="149"/>
      <c r="F73" s="217">
        <f t="shared" si="3"/>
        <v>0</v>
      </c>
      <c r="G73" s="149"/>
      <c r="H73" s="217">
        <f t="shared" si="4"/>
        <v>0</v>
      </c>
      <c r="I73" s="149"/>
      <c r="J73" s="240">
        <f t="shared" si="5"/>
        <v>0</v>
      </c>
      <c r="K73" s="114"/>
    </row>
    <row r="74" spans="1:11" ht="14.1" customHeight="1" x14ac:dyDescent="0.2">
      <c r="A74" s="1"/>
      <c r="B74" s="31"/>
      <c r="C74" s="181"/>
      <c r="D74" s="31"/>
      <c r="E74" s="12"/>
      <c r="F74" s="199"/>
      <c r="G74" s="12"/>
      <c r="H74" s="199"/>
      <c r="I74" s="12"/>
      <c r="J74" s="199"/>
      <c r="K74" s="114"/>
    </row>
    <row r="75" spans="1:11" ht="14.1" customHeight="1" x14ac:dyDescent="0.2">
      <c r="A75" s="1"/>
      <c r="B75" s="31"/>
      <c r="C75" s="181"/>
      <c r="D75" s="31"/>
      <c r="E75" s="12"/>
      <c r="F75" s="199"/>
      <c r="G75" s="12"/>
      <c r="H75" s="199"/>
      <c r="I75" s="12"/>
      <c r="J75" s="199"/>
      <c r="K75" s="114"/>
    </row>
    <row r="76" spans="1:11" ht="14.1" customHeight="1" x14ac:dyDescent="0.2">
      <c r="A76" s="1" t="s">
        <v>231</v>
      </c>
      <c r="B76" s="31"/>
      <c r="C76" s="150" t="s">
        <v>131</v>
      </c>
      <c r="D76" s="31"/>
      <c r="E76" s="1"/>
      <c r="F76" s="218">
        <f>SUM(F50:F73)</f>
        <v>0</v>
      </c>
      <c r="G76" s="1"/>
      <c r="H76" s="218">
        <f>SUM(H50:H73)</f>
        <v>0</v>
      </c>
      <c r="I76" s="1"/>
      <c r="J76" s="218">
        <f>SUM(J50:J73)</f>
        <v>0</v>
      </c>
      <c r="K76" s="114"/>
    </row>
    <row r="77" spans="1:11" ht="14.1" customHeight="1" x14ac:dyDescent="0.2">
      <c r="A77" s="1"/>
      <c r="B77" s="31"/>
      <c r="C77" s="150"/>
      <c r="D77" s="31"/>
      <c r="E77" s="1"/>
      <c r="F77" s="199"/>
      <c r="G77" s="1"/>
      <c r="H77" s="199"/>
      <c r="I77" s="1"/>
      <c r="J77" s="199"/>
      <c r="K77" s="114"/>
    </row>
    <row r="78" spans="1:11" ht="14.1" customHeight="1" x14ac:dyDescent="0.2">
      <c r="A78" s="1"/>
      <c r="B78" s="31"/>
      <c r="C78" s="150"/>
      <c r="D78" s="31"/>
      <c r="E78" s="1"/>
      <c r="F78" s="199"/>
      <c r="G78" s="1"/>
      <c r="H78" s="199"/>
      <c r="I78" s="1"/>
      <c r="J78" s="199"/>
      <c r="K78" s="114"/>
    </row>
    <row r="79" spans="1:11" ht="14.1" customHeight="1" x14ac:dyDescent="0.2">
      <c r="A79" s="1"/>
      <c r="B79" s="31"/>
      <c r="C79" s="150"/>
      <c r="D79" s="31"/>
      <c r="E79" s="1"/>
      <c r="F79" s="199"/>
      <c r="G79" s="1"/>
      <c r="H79" s="199"/>
      <c r="I79" s="1"/>
      <c r="J79" s="199"/>
      <c r="K79" s="114"/>
    </row>
    <row r="80" spans="1:11" ht="14.1" customHeight="1" x14ac:dyDescent="0.2">
      <c r="A80" s="1"/>
      <c r="B80" s="31"/>
      <c r="C80" s="150"/>
      <c r="D80" s="31"/>
      <c r="E80" s="1"/>
      <c r="F80" s="199"/>
      <c r="G80" s="1"/>
      <c r="H80" s="199"/>
      <c r="I80" s="1"/>
      <c r="J80" s="199"/>
      <c r="K80" s="114"/>
    </row>
    <row r="81" spans="1:11" ht="14.1" customHeight="1" x14ac:dyDescent="0.2">
      <c r="A81" s="1"/>
      <c r="B81" s="31"/>
      <c r="C81" s="150"/>
      <c r="D81" s="31"/>
      <c r="E81" s="1"/>
      <c r="F81" s="199"/>
      <c r="G81" s="1"/>
      <c r="H81" s="199"/>
      <c r="I81" s="1"/>
      <c r="J81" s="199"/>
      <c r="K81" s="114"/>
    </row>
    <row r="82" spans="1:11" ht="14.1" customHeight="1" x14ac:dyDescent="0.2">
      <c r="A82" s="1"/>
      <c r="B82" s="31"/>
      <c r="C82" s="150"/>
      <c r="D82" s="31"/>
      <c r="E82" s="1"/>
      <c r="F82" s="199"/>
      <c r="G82" s="1"/>
      <c r="H82" s="199"/>
      <c r="I82" s="1"/>
      <c r="J82" s="199"/>
      <c r="K82" s="114"/>
    </row>
    <row r="83" spans="1:11" ht="13.5" customHeight="1" thickBot="1" x14ac:dyDescent="0.2">
      <c r="A83" s="114"/>
      <c r="B83" s="139"/>
      <c r="C83" s="168"/>
      <c r="D83" s="139"/>
      <c r="E83" s="114"/>
      <c r="F83" s="219"/>
      <c r="G83" s="114"/>
      <c r="H83" s="219"/>
      <c r="I83" s="114"/>
      <c r="J83" s="219"/>
      <c r="K83" s="114"/>
    </row>
    <row r="84" spans="1:11" ht="13.5" customHeight="1" x14ac:dyDescent="0.2">
      <c r="A84" s="52"/>
      <c r="B84" s="164"/>
      <c r="C84" s="117"/>
      <c r="D84" s="118"/>
      <c r="E84" s="119" t="s">
        <v>66</v>
      </c>
      <c r="F84" s="210"/>
      <c r="G84" s="119" t="s">
        <v>67</v>
      </c>
      <c r="H84" s="232"/>
      <c r="I84" s="119" t="s">
        <v>68</v>
      </c>
      <c r="J84" s="233"/>
      <c r="K84" s="114"/>
    </row>
    <row r="85" spans="1:11" ht="13.5" customHeight="1" x14ac:dyDescent="0.2">
      <c r="A85" s="57"/>
      <c r="B85" s="165"/>
      <c r="C85" s="122"/>
      <c r="D85" s="123"/>
      <c r="E85" s="124" t="s">
        <v>69</v>
      </c>
      <c r="F85" s="211"/>
      <c r="G85" s="124" t="s">
        <v>225</v>
      </c>
      <c r="H85" s="211"/>
      <c r="I85" s="124" t="s">
        <v>70</v>
      </c>
      <c r="J85" s="234"/>
      <c r="K85" s="114"/>
    </row>
    <row r="86" spans="1:11" ht="13.5" customHeight="1" x14ac:dyDescent="0.2">
      <c r="A86" s="166"/>
      <c r="B86" s="167"/>
      <c r="C86" s="127"/>
      <c r="D86" s="128"/>
      <c r="E86" s="129"/>
      <c r="F86" s="212"/>
      <c r="G86" s="130" t="s">
        <v>227</v>
      </c>
      <c r="H86" s="212"/>
      <c r="I86" s="131"/>
      <c r="J86" s="235"/>
      <c r="K86" s="114"/>
    </row>
    <row r="87" spans="1:11" ht="13.5" customHeight="1" thickBot="1" x14ac:dyDescent="0.25">
      <c r="A87" s="132"/>
      <c r="B87" s="133" t="s">
        <v>286</v>
      </c>
      <c r="C87" s="134" t="s">
        <v>72</v>
      </c>
      <c r="D87" s="135" t="s">
        <v>11</v>
      </c>
      <c r="E87" s="135" t="s">
        <v>71</v>
      </c>
      <c r="F87" s="213" t="s">
        <v>17</v>
      </c>
      <c r="G87" s="135" t="s">
        <v>71</v>
      </c>
      <c r="H87" s="213" t="s">
        <v>17</v>
      </c>
      <c r="I87" s="135" t="s">
        <v>71</v>
      </c>
      <c r="J87" s="236" t="s">
        <v>17</v>
      </c>
      <c r="K87" s="114"/>
    </row>
    <row r="88" spans="1:11" ht="13.5" customHeight="1" thickTop="1" x14ac:dyDescent="0.15">
      <c r="A88" s="171"/>
      <c r="B88" s="139"/>
      <c r="C88" s="168"/>
      <c r="D88" s="139"/>
      <c r="E88" s="114"/>
      <c r="F88" s="219"/>
      <c r="G88" s="114"/>
      <c r="H88" s="219"/>
      <c r="I88" s="114"/>
      <c r="J88" s="242"/>
      <c r="K88" s="114"/>
    </row>
    <row r="89" spans="1:11" ht="16.5" customHeight="1" x14ac:dyDescent="0.15">
      <c r="A89" s="140" t="s">
        <v>340</v>
      </c>
      <c r="B89" s="172"/>
      <c r="C89" s="169"/>
      <c r="D89" s="143"/>
      <c r="E89" s="173"/>
      <c r="F89" s="222"/>
      <c r="G89" s="173"/>
      <c r="H89" s="222"/>
      <c r="I89" s="173"/>
      <c r="J89" s="243"/>
      <c r="K89" s="114"/>
    </row>
    <row r="90" spans="1:11" ht="14.1" customHeight="1" x14ac:dyDescent="0.2">
      <c r="A90" s="37" t="s">
        <v>132</v>
      </c>
      <c r="B90" s="6" t="s">
        <v>341</v>
      </c>
      <c r="C90" s="174">
        <v>4.8744000000000005</v>
      </c>
      <c r="D90" s="6" t="s">
        <v>34</v>
      </c>
      <c r="E90" s="99"/>
      <c r="F90" s="216">
        <f>C90*E90</f>
        <v>0</v>
      </c>
      <c r="G90" s="99"/>
      <c r="H90" s="216">
        <f>C90*G90</f>
        <v>0</v>
      </c>
      <c r="I90" s="99"/>
      <c r="J90" s="239">
        <f>C90*I90</f>
        <v>0</v>
      </c>
      <c r="K90" s="114"/>
    </row>
    <row r="91" spans="1:11" ht="14.1" customHeight="1" x14ac:dyDescent="0.2">
      <c r="A91" s="37" t="s">
        <v>446</v>
      </c>
      <c r="B91" s="6" t="s">
        <v>342</v>
      </c>
      <c r="C91" s="174">
        <v>45.128819999999997</v>
      </c>
      <c r="D91" s="6" t="s">
        <v>34</v>
      </c>
      <c r="E91" s="99"/>
      <c r="F91" s="216">
        <f t="shared" ref="F91:F104" si="6">C91*E91</f>
        <v>0</v>
      </c>
      <c r="G91" s="99"/>
      <c r="H91" s="216">
        <f t="shared" ref="H91:H104" si="7">C91*G91</f>
        <v>0</v>
      </c>
      <c r="I91" s="99"/>
      <c r="J91" s="239">
        <f t="shared" ref="J91:J104" si="8">C91*I91</f>
        <v>0</v>
      </c>
      <c r="K91" s="114"/>
    </row>
    <row r="92" spans="1:11" ht="14.1" customHeight="1" x14ac:dyDescent="0.2">
      <c r="A92" s="37" t="s">
        <v>447</v>
      </c>
      <c r="B92" s="175" t="s">
        <v>343</v>
      </c>
      <c r="C92" s="174">
        <v>56.624280000000006</v>
      </c>
      <c r="D92" s="6" t="s">
        <v>34</v>
      </c>
      <c r="E92" s="99"/>
      <c r="F92" s="216">
        <f t="shared" si="6"/>
        <v>0</v>
      </c>
      <c r="G92" s="99"/>
      <c r="H92" s="216">
        <f t="shared" si="7"/>
        <v>0</v>
      </c>
      <c r="I92" s="99"/>
      <c r="J92" s="239">
        <f t="shared" si="8"/>
        <v>0</v>
      </c>
      <c r="K92" s="114"/>
    </row>
    <row r="93" spans="1:11" ht="14.1" customHeight="1" x14ac:dyDescent="0.2">
      <c r="A93" s="5" t="s">
        <v>448</v>
      </c>
      <c r="B93" s="6" t="s">
        <v>344</v>
      </c>
      <c r="C93" s="176">
        <v>51.370759999999997</v>
      </c>
      <c r="D93" s="30" t="s">
        <v>34</v>
      </c>
      <c r="E93" s="106"/>
      <c r="F93" s="216">
        <f t="shared" si="6"/>
        <v>0</v>
      </c>
      <c r="G93" s="106"/>
      <c r="H93" s="216">
        <f t="shared" si="7"/>
        <v>0</v>
      </c>
      <c r="I93" s="106"/>
      <c r="J93" s="239">
        <f t="shared" si="8"/>
        <v>0</v>
      </c>
      <c r="K93" s="114"/>
    </row>
    <row r="94" spans="1:11" ht="14.1" customHeight="1" x14ac:dyDescent="0.2">
      <c r="A94" s="5" t="s">
        <v>449</v>
      </c>
      <c r="B94" s="175" t="s">
        <v>345</v>
      </c>
      <c r="C94" s="176">
        <v>82.51276</v>
      </c>
      <c r="D94" s="30" t="s">
        <v>34</v>
      </c>
      <c r="E94" s="106"/>
      <c r="F94" s="216">
        <f t="shared" si="6"/>
        <v>0</v>
      </c>
      <c r="G94" s="106"/>
      <c r="H94" s="216">
        <f>C94*G94</f>
        <v>0</v>
      </c>
      <c r="I94" s="106"/>
      <c r="J94" s="239">
        <f>C94*I94</f>
        <v>0</v>
      </c>
      <c r="K94" s="114"/>
    </row>
    <row r="95" spans="1:11" ht="14.1" customHeight="1" x14ac:dyDescent="0.2">
      <c r="A95" s="5" t="s">
        <v>450</v>
      </c>
      <c r="B95" s="6" t="s">
        <v>346</v>
      </c>
      <c r="C95" s="176">
        <v>74.253360000000015</v>
      </c>
      <c r="D95" s="30" t="s">
        <v>34</v>
      </c>
      <c r="E95" s="106"/>
      <c r="F95" s="216">
        <f t="shared" si="6"/>
        <v>0</v>
      </c>
      <c r="G95" s="106"/>
      <c r="H95" s="216">
        <f t="shared" si="7"/>
        <v>0</v>
      </c>
      <c r="I95" s="106"/>
      <c r="J95" s="239">
        <f t="shared" si="8"/>
        <v>0</v>
      </c>
      <c r="K95" s="114"/>
    </row>
    <row r="96" spans="1:11" ht="14.1" customHeight="1" x14ac:dyDescent="0.2">
      <c r="A96" s="5" t="s">
        <v>451</v>
      </c>
      <c r="B96" s="175" t="s">
        <v>347</v>
      </c>
      <c r="C96" s="176">
        <v>154.00396000000001</v>
      </c>
      <c r="D96" s="30" t="s">
        <v>34</v>
      </c>
      <c r="E96" s="106"/>
      <c r="F96" s="216">
        <f t="shared" si="6"/>
        <v>0</v>
      </c>
      <c r="G96" s="106"/>
      <c r="H96" s="216">
        <f t="shared" si="7"/>
        <v>0</v>
      </c>
      <c r="I96" s="106"/>
      <c r="J96" s="239">
        <f t="shared" si="8"/>
        <v>0</v>
      </c>
      <c r="K96" s="114"/>
    </row>
    <row r="97" spans="1:11" ht="14.1" customHeight="1" x14ac:dyDescent="0.2">
      <c r="A97" s="5" t="s">
        <v>452</v>
      </c>
      <c r="B97" s="6" t="s">
        <v>348</v>
      </c>
      <c r="C97" s="176">
        <v>153.13740000000001</v>
      </c>
      <c r="D97" s="30" t="s">
        <v>34</v>
      </c>
      <c r="E97" s="106"/>
      <c r="F97" s="216">
        <f t="shared" si="6"/>
        <v>0</v>
      </c>
      <c r="G97" s="106"/>
      <c r="H97" s="216">
        <f t="shared" si="7"/>
        <v>0</v>
      </c>
      <c r="I97" s="106"/>
      <c r="J97" s="239">
        <f t="shared" si="8"/>
        <v>0</v>
      </c>
      <c r="K97" s="114"/>
    </row>
    <row r="98" spans="1:11" ht="14.1" customHeight="1" x14ac:dyDescent="0.2">
      <c r="A98" s="5" t="s">
        <v>453</v>
      </c>
      <c r="B98" s="175" t="s">
        <v>349</v>
      </c>
      <c r="C98" s="174">
        <v>179.52686000000003</v>
      </c>
      <c r="D98" s="6" t="s">
        <v>34</v>
      </c>
      <c r="E98" s="99"/>
      <c r="F98" s="216">
        <f t="shared" si="6"/>
        <v>0</v>
      </c>
      <c r="G98" s="99"/>
      <c r="H98" s="216">
        <f t="shared" si="7"/>
        <v>0</v>
      </c>
      <c r="I98" s="99"/>
      <c r="J98" s="239">
        <f t="shared" si="8"/>
        <v>0</v>
      </c>
      <c r="K98" s="114"/>
    </row>
    <row r="99" spans="1:11" ht="14.1" customHeight="1" x14ac:dyDescent="0.2">
      <c r="A99" s="5" t="s">
        <v>454</v>
      </c>
      <c r="B99" s="6" t="s">
        <v>350</v>
      </c>
      <c r="C99" s="176">
        <v>178.66030000000001</v>
      </c>
      <c r="D99" s="30" t="s">
        <v>34</v>
      </c>
      <c r="E99" s="106"/>
      <c r="F99" s="216">
        <f t="shared" si="6"/>
        <v>0</v>
      </c>
      <c r="G99" s="106"/>
      <c r="H99" s="216">
        <f t="shared" si="7"/>
        <v>0</v>
      </c>
      <c r="I99" s="106"/>
      <c r="J99" s="239">
        <f t="shared" si="8"/>
        <v>0</v>
      </c>
      <c r="K99" s="114"/>
    </row>
    <row r="100" spans="1:11" ht="14.1" customHeight="1" x14ac:dyDescent="0.2">
      <c r="A100" s="5" t="s">
        <v>455</v>
      </c>
      <c r="B100" s="175" t="s">
        <v>351</v>
      </c>
      <c r="C100" s="176">
        <v>90.271180000000015</v>
      </c>
      <c r="D100" s="30" t="s">
        <v>34</v>
      </c>
      <c r="E100" s="99"/>
      <c r="F100" s="216">
        <f t="shared" si="6"/>
        <v>0</v>
      </c>
      <c r="G100" s="99"/>
      <c r="H100" s="216">
        <f>C100*G100</f>
        <v>0</v>
      </c>
      <c r="I100" s="99"/>
      <c r="J100" s="239">
        <f>C100*I100</f>
        <v>0</v>
      </c>
      <c r="K100" s="114"/>
    </row>
    <row r="101" spans="1:11" ht="14.1" customHeight="1" x14ac:dyDescent="0.2">
      <c r="A101" s="5" t="s">
        <v>133</v>
      </c>
      <c r="B101" s="6" t="s">
        <v>352</v>
      </c>
      <c r="C101" s="176">
        <v>15.449140000000002</v>
      </c>
      <c r="D101" s="30" t="s">
        <v>34</v>
      </c>
      <c r="E101" s="106"/>
      <c r="F101" s="216">
        <f t="shared" si="6"/>
        <v>0</v>
      </c>
      <c r="G101" s="106"/>
      <c r="H101" s="216">
        <f t="shared" si="7"/>
        <v>0</v>
      </c>
      <c r="I101" s="106"/>
      <c r="J101" s="239">
        <f t="shared" si="8"/>
        <v>0</v>
      </c>
      <c r="K101" s="114"/>
    </row>
    <row r="102" spans="1:11" ht="14.1" customHeight="1" x14ac:dyDescent="0.2">
      <c r="A102" s="5" t="s">
        <v>134</v>
      </c>
      <c r="B102" s="175" t="s">
        <v>353</v>
      </c>
      <c r="C102" s="176">
        <v>10.195620000000002</v>
      </c>
      <c r="D102" s="30" t="s">
        <v>34</v>
      </c>
      <c r="E102" s="106"/>
      <c r="F102" s="216">
        <f t="shared" si="6"/>
        <v>0</v>
      </c>
      <c r="G102" s="106"/>
      <c r="H102" s="216">
        <f t="shared" si="7"/>
        <v>0</v>
      </c>
      <c r="I102" s="106"/>
      <c r="J102" s="239">
        <f t="shared" si="8"/>
        <v>0</v>
      </c>
      <c r="K102" s="114"/>
    </row>
    <row r="103" spans="1:11" ht="14.1" customHeight="1" x14ac:dyDescent="0.2">
      <c r="A103" s="5" t="s">
        <v>135</v>
      </c>
      <c r="B103" s="6" t="s">
        <v>354</v>
      </c>
      <c r="C103" s="174">
        <v>29.124540000000003</v>
      </c>
      <c r="D103" s="6" t="s">
        <v>34</v>
      </c>
      <c r="E103" s="99"/>
      <c r="F103" s="216">
        <f t="shared" si="6"/>
        <v>0</v>
      </c>
      <c r="G103" s="99"/>
      <c r="H103" s="216">
        <f t="shared" si="7"/>
        <v>0</v>
      </c>
      <c r="I103" s="99"/>
      <c r="J103" s="239">
        <f t="shared" si="8"/>
        <v>0</v>
      </c>
      <c r="K103" s="114"/>
    </row>
    <row r="104" spans="1:11" ht="14.1" customHeight="1" x14ac:dyDescent="0.2">
      <c r="A104" s="37" t="s">
        <v>136</v>
      </c>
      <c r="B104" s="6" t="s">
        <v>355</v>
      </c>
      <c r="C104" s="174">
        <v>29.611980000000003</v>
      </c>
      <c r="D104" s="6" t="s">
        <v>34</v>
      </c>
      <c r="E104" s="99"/>
      <c r="F104" s="216">
        <f t="shared" si="6"/>
        <v>0</v>
      </c>
      <c r="G104" s="99"/>
      <c r="H104" s="216">
        <f t="shared" si="7"/>
        <v>0</v>
      </c>
      <c r="I104" s="99"/>
      <c r="J104" s="239">
        <f t="shared" si="8"/>
        <v>0</v>
      </c>
      <c r="K104" s="114"/>
    </row>
    <row r="105" spans="1:11" ht="14.1" customHeight="1" thickBot="1" x14ac:dyDescent="0.25">
      <c r="A105" s="177" t="s">
        <v>456</v>
      </c>
      <c r="B105" s="178" t="s">
        <v>356</v>
      </c>
      <c r="C105" s="179">
        <v>5</v>
      </c>
      <c r="D105" s="178" t="s">
        <v>30</v>
      </c>
      <c r="E105" s="180"/>
      <c r="F105" s="223">
        <f>C105*E105</f>
        <v>0</v>
      </c>
      <c r="G105" s="180"/>
      <c r="H105" s="223">
        <f>C105*G105</f>
        <v>0</v>
      </c>
      <c r="I105" s="180"/>
      <c r="J105" s="244">
        <f>C105*I105</f>
        <v>0</v>
      </c>
      <c r="K105" s="114"/>
    </row>
    <row r="106" spans="1:11" ht="14.1" customHeight="1" x14ac:dyDescent="0.2">
      <c r="A106" s="1"/>
      <c r="B106" s="31"/>
      <c r="C106" s="181"/>
      <c r="D106" s="31"/>
      <c r="E106" s="12"/>
      <c r="F106" s="199"/>
      <c r="G106" s="12"/>
      <c r="H106" s="199"/>
      <c r="I106" s="12"/>
      <c r="J106" s="199"/>
      <c r="K106" s="114"/>
    </row>
    <row r="107" spans="1:11" ht="14.1" customHeight="1" x14ac:dyDescent="0.2">
      <c r="A107" s="1"/>
      <c r="B107" s="31"/>
      <c r="C107" s="150"/>
      <c r="D107" s="31"/>
      <c r="E107" s="1"/>
      <c r="F107" s="199"/>
      <c r="G107" s="1"/>
      <c r="H107" s="199"/>
      <c r="I107" s="1"/>
      <c r="J107" s="199"/>
      <c r="K107" s="114"/>
    </row>
    <row r="108" spans="1:11" ht="14.1" customHeight="1" x14ac:dyDescent="0.2">
      <c r="A108" s="1" t="s">
        <v>232</v>
      </c>
      <c r="B108" s="31"/>
      <c r="C108" s="150" t="s">
        <v>105</v>
      </c>
      <c r="D108" s="31"/>
      <c r="E108" s="1"/>
      <c r="F108" s="218">
        <f>SUM(F90:F105)</f>
        <v>0</v>
      </c>
      <c r="G108" s="1"/>
      <c r="H108" s="218">
        <f>SUM(H90:H105)</f>
        <v>0</v>
      </c>
      <c r="I108" s="1"/>
      <c r="J108" s="218">
        <f>SUM(J90:J105)</f>
        <v>0</v>
      </c>
      <c r="K108" s="114"/>
    </row>
    <row r="109" spans="1:11" ht="14.1" customHeight="1" x14ac:dyDescent="0.2">
      <c r="A109" s="1"/>
      <c r="B109" s="31"/>
      <c r="C109" s="150"/>
      <c r="D109" s="31"/>
      <c r="E109" s="1"/>
      <c r="F109" s="199"/>
      <c r="G109" s="1"/>
      <c r="H109" s="199"/>
      <c r="I109" s="1"/>
      <c r="J109" s="199"/>
      <c r="K109" s="114"/>
    </row>
    <row r="110" spans="1:11" ht="14.1" customHeight="1" x14ac:dyDescent="0.2">
      <c r="A110" s="1"/>
      <c r="B110" s="31"/>
      <c r="C110" s="150"/>
      <c r="D110" s="31"/>
      <c r="E110" s="1"/>
      <c r="F110" s="199"/>
      <c r="G110" s="1"/>
      <c r="H110" s="199"/>
      <c r="I110" s="1"/>
      <c r="J110" s="199"/>
      <c r="K110" s="114"/>
    </row>
    <row r="111" spans="1:11" ht="14.1" customHeight="1" x14ac:dyDescent="0.2">
      <c r="A111" s="1"/>
      <c r="B111" s="31"/>
      <c r="C111" s="150"/>
      <c r="D111" s="31"/>
      <c r="E111" s="1"/>
      <c r="F111" s="199"/>
      <c r="G111" s="1"/>
      <c r="H111" s="199"/>
      <c r="I111" s="1"/>
      <c r="J111" s="199"/>
      <c r="K111" s="114"/>
    </row>
    <row r="112" spans="1:11" ht="14.1" customHeight="1" x14ac:dyDescent="0.2">
      <c r="A112" s="1"/>
      <c r="B112" s="31"/>
      <c r="C112" s="150"/>
      <c r="D112" s="31"/>
      <c r="E112" s="1"/>
      <c r="F112" s="199"/>
      <c r="G112" s="1"/>
      <c r="H112" s="199"/>
      <c r="I112" s="1"/>
      <c r="J112" s="199"/>
      <c r="K112" s="114"/>
    </row>
    <row r="113" spans="1:11" ht="14.1" customHeight="1" x14ac:dyDescent="0.2">
      <c r="A113" s="1"/>
      <c r="B113" s="31"/>
      <c r="C113" s="150"/>
      <c r="D113" s="31"/>
      <c r="E113" s="1"/>
      <c r="F113" s="199"/>
      <c r="G113" s="1"/>
      <c r="H113" s="199"/>
      <c r="I113" s="1"/>
      <c r="J113" s="199"/>
      <c r="K113" s="114"/>
    </row>
    <row r="114" spans="1:11" ht="14.1" customHeight="1" x14ac:dyDescent="0.2">
      <c r="A114" s="1"/>
      <c r="B114" s="31"/>
      <c r="C114" s="150"/>
      <c r="D114" s="31"/>
      <c r="E114" s="1"/>
      <c r="F114" s="199"/>
      <c r="G114" s="1"/>
      <c r="H114" s="199"/>
      <c r="I114" s="1"/>
      <c r="J114" s="199"/>
      <c r="K114" s="114"/>
    </row>
    <row r="115" spans="1:11" ht="14.1" customHeight="1" x14ac:dyDescent="0.2">
      <c r="A115" s="1"/>
      <c r="B115" s="31"/>
      <c r="C115" s="150"/>
      <c r="D115" s="31"/>
      <c r="E115" s="1"/>
      <c r="F115" s="199"/>
      <c r="G115" s="1"/>
      <c r="H115" s="199"/>
      <c r="I115" s="1"/>
      <c r="J115" s="199"/>
      <c r="K115" s="114"/>
    </row>
    <row r="116" spans="1:11" ht="14.1" customHeight="1" x14ac:dyDescent="0.2">
      <c r="A116" s="1"/>
      <c r="B116" s="31"/>
      <c r="C116" s="150"/>
      <c r="D116" s="31"/>
      <c r="E116" s="1"/>
      <c r="F116" s="199"/>
      <c r="G116" s="1"/>
      <c r="H116" s="199"/>
      <c r="I116" s="1"/>
      <c r="J116" s="199"/>
      <c r="K116" s="114"/>
    </row>
    <row r="117" spans="1:11" ht="14.1" customHeight="1" x14ac:dyDescent="0.2">
      <c r="A117" s="1"/>
      <c r="B117" s="31"/>
      <c r="C117" s="150"/>
      <c r="D117" s="31"/>
      <c r="E117" s="1"/>
      <c r="F117" s="199"/>
      <c r="G117" s="1"/>
      <c r="H117" s="199"/>
      <c r="I117" s="1"/>
      <c r="J117" s="199"/>
      <c r="K117" s="114"/>
    </row>
    <row r="118" spans="1:11" ht="14.1" customHeight="1" x14ac:dyDescent="0.2">
      <c r="A118" s="1"/>
      <c r="B118" s="31"/>
      <c r="C118" s="150"/>
      <c r="D118" s="31"/>
      <c r="E118" s="1"/>
      <c r="F118" s="199"/>
      <c r="G118" s="1"/>
      <c r="H118" s="199"/>
      <c r="I118" s="1"/>
      <c r="J118" s="199"/>
      <c r="K118" s="114"/>
    </row>
    <row r="119" spans="1:11" ht="14.1" customHeight="1" x14ac:dyDescent="0.2">
      <c r="A119" s="1"/>
      <c r="B119" s="31"/>
      <c r="C119" s="150"/>
      <c r="D119" s="31"/>
      <c r="E119" s="1"/>
      <c r="F119" s="199"/>
      <c r="G119" s="1"/>
      <c r="H119" s="199"/>
      <c r="I119" s="1"/>
      <c r="J119" s="199"/>
      <c r="K119" s="114"/>
    </row>
    <row r="120" spans="1:11" ht="14.1" customHeight="1" x14ac:dyDescent="0.2">
      <c r="A120" s="1"/>
      <c r="B120" s="31"/>
      <c r="C120" s="150"/>
      <c r="D120" s="31"/>
      <c r="E120" s="1"/>
      <c r="F120" s="199"/>
      <c r="G120" s="1"/>
      <c r="H120" s="199"/>
      <c r="I120" s="1"/>
      <c r="J120" s="199"/>
      <c r="K120" s="114"/>
    </row>
    <row r="121" spans="1:11" ht="14.1" customHeight="1" x14ac:dyDescent="0.2">
      <c r="A121" s="1"/>
      <c r="B121" s="31"/>
      <c r="C121" s="150"/>
      <c r="D121" s="31"/>
      <c r="E121" s="1"/>
      <c r="F121" s="199"/>
      <c r="G121" s="1"/>
      <c r="H121" s="199"/>
      <c r="I121" s="1"/>
      <c r="J121" s="199"/>
      <c r="K121" s="114"/>
    </row>
    <row r="122" spans="1:11" ht="14.1" customHeight="1" thickBot="1" x14ac:dyDescent="0.2">
      <c r="A122" s="114"/>
      <c r="B122" s="139"/>
      <c r="C122" s="152"/>
      <c r="D122" s="114"/>
      <c r="E122" s="114"/>
      <c r="F122" s="219"/>
      <c r="G122" s="114"/>
      <c r="H122" s="219"/>
      <c r="I122" s="114"/>
      <c r="J122" s="219"/>
      <c r="K122" s="114"/>
    </row>
    <row r="123" spans="1:11" ht="24" x14ac:dyDescent="0.2">
      <c r="A123" s="52"/>
      <c r="B123" s="164"/>
      <c r="C123" s="117"/>
      <c r="D123" s="54"/>
      <c r="E123" s="285" t="s">
        <v>439</v>
      </c>
      <c r="F123" s="286"/>
      <c r="G123" s="268" t="s">
        <v>440</v>
      </c>
      <c r="H123" s="269"/>
      <c r="I123" s="119" t="s">
        <v>70</v>
      </c>
      <c r="J123" s="233"/>
      <c r="K123" s="114"/>
    </row>
    <row r="124" spans="1:11" ht="14.1" customHeight="1" thickBot="1" x14ac:dyDescent="0.25">
      <c r="A124" s="270"/>
      <c r="B124" s="271" t="s">
        <v>286</v>
      </c>
      <c r="C124" s="272" t="s">
        <v>72</v>
      </c>
      <c r="D124" s="273" t="s">
        <v>11</v>
      </c>
      <c r="E124" s="273" t="s">
        <v>71</v>
      </c>
      <c r="F124" s="274" t="s">
        <v>17</v>
      </c>
      <c r="G124" s="273" t="s">
        <v>71</v>
      </c>
      <c r="H124" s="274" t="s">
        <v>17</v>
      </c>
      <c r="I124" s="273" t="s">
        <v>71</v>
      </c>
      <c r="J124" s="275" t="s">
        <v>17</v>
      </c>
      <c r="K124" s="114"/>
    </row>
    <row r="125" spans="1:11" ht="15.75" thickTop="1" x14ac:dyDescent="0.15">
      <c r="A125" s="140" t="s">
        <v>357</v>
      </c>
      <c r="B125" s="172"/>
      <c r="C125" s="169"/>
      <c r="D125" s="143"/>
      <c r="E125" s="287" t="s">
        <v>438</v>
      </c>
      <c r="F125" s="287"/>
      <c r="G125" s="287"/>
      <c r="H125" s="287"/>
      <c r="I125" s="287"/>
      <c r="J125" s="288"/>
      <c r="K125" s="114"/>
    </row>
    <row r="126" spans="1:11" ht="14.1" customHeight="1" x14ac:dyDescent="0.2">
      <c r="A126" s="7" t="s">
        <v>137</v>
      </c>
      <c r="B126" s="144" t="s">
        <v>358</v>
      </c>
      <c r="C126" s="145">
        <v>22.665959999999998</v>
      </c>
      <c r="D126" s="6" t="s">
        <v>34</v>
      </c>
      <c r="E126" s="99"/>
      <c r="F126" s="216">
        <f>C126*E126</f>
        <v>0</v>
      </c>
      <c r="G126" s="99"/>
      <c r="H126" s="216">
        <f>C126*G126</f>
        <v>0</v>
      </c>
      <c r="I126" s="99"/>
      <c r="J126" s="239">
        <f>C126*I126</f>
        <v>0</v>
      </c>
      <c r="K126" s="114"/>
    </row>
    <row r="127" spans="1:11" ht="14.1" customHeight="1" x14ac:dyDescent="0.2">
      <c r="A127" s="7" t="s">
        <v>138</v>
      </c>
      <c r="B127" s="144" t="s">
        <v>359</v>
      </c>
      <c r="C127" s="145">
        <v>325.96196000000003</v>
      </c>
      <c r="D127" s="6" t="s">
        <v>23</v>
      </c>
      <c r="E127" s="99"/>
      <c r="F127" s="216">
        <f>C127*E127</f>
        <v>0</v>
      </c>
      <c r="G127" s="99"/>
      <c r="H127" s="216">
        <f>C127*G127</f>
        <v>0</v>
      </c>
      <c r="I127" s="99"/>
      <c r="J127" s="239">
        <f>C127*I127</f>
        <v>0</v>
      </c>
      <c r="K127" s="114"/>
    </row>
    <row r="128" spans="1:11" ht="14.1" customHeight="1" x14ac:dyDescent="0.2">
      <c r="A128" s="7" t="s">
        <v>139</v>
      </c>
      <c r="B128" s="144" t="s">
        <v>360</v>
      </c>
      <c r="C128" s="145">
        <v>612.46835999999996</v>
      </c>
      <c r="D128" s="6" t="s">
        <v>23</v>
      </c>
      <c r="E128" s="99"/>
      <c r="F128" s="216">
        <f>C128*E128</f>
        <v>0</v>
      </c>
      <c r="G128" s="99"/>
      <c r="H128" s="216">
        <f>C128*G128</f>
        <v>0</v>
      </c>
      <c r="I128" s="99"/>
      <c r="J128" s="239">
        <f>C128*I128</f>
        <v>0</v>
      </c>
      <c r="K128" s="114"/>
    </row>
    <row r="129" spans="1:11" ht="14.1" customHeight="1" x14ac:dyDescent="0.2">
      <c r="A129" s="7" t="s">
        <v>140</v>
      </c>
      <c r="B129" s="144" t="s">
        <v>361</v>
      </c>
      <c r="C129" s="145">
        <v>2100</v>
      </c>
      <c r="D129" s="6" t="s">
        <v>23</v>
      </c>
      <c r="E129" s="99"/>
      <c r="F129" s="216">
        <f t="shared" ref="F129:F146" si="9">C129*E129</f>
        <v>0</v>
      </c>
      <c r="G129" s="99"/>
      <c r="H129" s="216">
        <f t="shared" ref="H129:H146" si="10">C129*G129</f>
        <v>0</v>
      </c>
      <c r="I129" s="99"/>
      <c r="J129" s="239">
        <f t="shared" ref="J129:J146" si="11">C129*I129</f>
        <v>0</v>
      </c>
      <c r="K129" s="114"/>
    </row>
    <row r="130" spans="1:11" ht="14.1" customHeight="1" x14ac:dyDescent="0.2">
      <c r="A130" s="7" t="s">
        <v>141</v>
      </c>
      <c r="B130" s="144" t="s">
        <v>362</v>
      </c>
      <c r="C130" s="145">
        <v>2500</v>
      </c>
      <c r="D130" s="6" t="s">
        <v>23</v>
      </c>
      <c r="E130" s="99"/>
      <c r="F130" s="199">
        <f t="shared" si="9"/>
        <v>0</v>
      </c>
      <c r="G130" s="99"/>
      <c r="H130" s="199">
        <f t="shared" si="10"/>
        <v>0</v>
      </c>
      <c r="I130" s="99"/>
      <c r="J130" s="241">
        <f t="shared" si="11"/>
        <v>0</v>
      </c>
      <c r="K130" s="114"/>
    </row>
    <row r="131" spans="1:11" ht="14.1" customHeight="1" x14ac:dyDescent="0.2">
      <c r="A131" s="7" t="s">
        <v>142</v>
      </c>
      <c r="B131" s="144" t="s">
        <v>363</v>
      </c>
      <c r="C131" s="145">
        <v>6300</v>
      </c>
      <c r="D131" s="6" t="s">
        <v>23</v>
      </c>
      <c r="E131" s="99"/>
      <c r="F131" s="216">
        <f t="shared" si="9"/>
        <v>0</v>
      </c>
      <c r="G131" s="99"/>
      <c r="H131" s="216">
        <f t="shared" si="10"/>
        <v>0</v>
      </c>
      <c r="I131" s="99"/>
      <c r="J131" s="239">
        <f t="shared" si="11"/>
        <v>0</v>
      </c>
      <c r="K131" s="114"/>
    </row>
    <row r="132" spans="1:11" ht="14.1" customHeight="1" x14ac:dyDescent="0.2">
      <c r="A132" s="7" t="s">
        <v>143</v>
      </c>
      <c r="B132" s="144" t="s">
        <v>364</v>
      </c>
      <c r="C132" s="145">
        <v>591.04808000000003</v>
      </c>
      <c r="D132" s="6" t="s">
        <v>144</v>
      </c>
      <c r="E132" s="99"/>
      <c r="F132" s="216">
        <f t="shared" si="9"/>
        <v>0</v>
      </c>
      <c r="G132" s="99"/>
      <c r="H132" s="216">
        <f t="shared" si="10"/>
        <v>0</v>
      </c>
      <c r="I132" s="99"/>
      <c r="J132" s="239">
        <f t="shared" si="11"/>
        <v>0</v>
      </c>
      <c r="K132" s="114"/>
    </row>
    <row r="133" spans="1:11" ht="14.1" customHeight="1" x14ac:dyDescent="0.2">
      <c r="A133" s="7" t="s">
        <v>145</v>
      </c>
      <c r="B133" s="144" t="s">
        <v>365</v>
      </c>
      <c r="C133" s="145">
        <v>7500</v>
      </c>
      <c r="D133" s="6" t="s">
        <v>23</v>
      </c>
      <c r="E133" s="99"/>
      <c r="F133" s="216">
        <f t="shared" si="9"/>
        <v>0</v>
      </c>
      <c r="G133" s="99"/>
      <c r="H133" s="216">
        <f t="shared" si="10"/>
        <v>0</v>
      </c>
      <c r="I133" s="99"/>
      <c r="J133" s="239">
        <f t="shared" si="11"/>
        <v>0</v>
      </c>
      <c r="K133" s="114"/>
    </row>
    <row r="134" spans="1:11" ht="14.1" customHeight="1" x14ac:dyDescent="0.2">
      <c r="A134" s="7" t="s">
        <v>146</v>
      </c>
      <c r="B134" s="144" t="s">
        <v>366</v>
      </c>
      <c r="C134" s="145">
        <v>658.76161999999999</v>
      </c>
      <c r="D134" s="6" t="s">
        <v>144</v>
      </c>
      <c r="E134" s="99"/>
      <c r="F134" s="216">
        <f t="shared" si="9"/>
        <v>0</v>
      </c>
      <c r="G134" s="99"/>
      <c r="H134" s="216">
        <f t="shared" si="10"/>
        <v>0</v>
      </c>
      <c r="I134" s="99"/>
      <c r="J134" s="239">
        <f t="shared" si="11"/>
        <v>0</v>
      </c>
      <c r="K134" s="114"/>
    </row>
    <row r="135" spans="1:11" ht="14.1" customHeight="1" x14ac:dyDescent="0.2">
      <c r="A135" s="7" t="s">
        <v>147</v>
      </c>
      <c r="B135" s="144" t="s">
        <v>367</v>
      </c>
      <c r="C135" s="145">
        <v>10000</v>
      </c>
      <c r="D135" s="6" t="s">
        <v>23</v>
      </c>
      <c r="E135" s="99"/>
      <c r="F135" s="216">
        <f t="shared" si="9"/>
        <v>0</v>
      </c>
      <c r="G135" s="99"/>
      <c r="H135" s="216">
        <f t="shared" si="10"/>
        <v>0</v>
      </c>
      <c r="I135" s="99"/>
      <c r="J135" s="239">
        <f t="shared" si="11"/>
        <v>0</v>
      </c>
      <c r="K135" s="114"/>
    </row>
    <row r="136" spans="1:11" ht="14.1" customHeight="1" x14ac:dyDescent="0.2">
      <c r="A136" s="7" t="s">
        <v>146</v>
      </c>
      <c r="B136" s="144" t="s">
        <v>368</v>
      </c>
      <c r="C136" s="145">
        <v>726.47515999999996</v>
      </c>
      <c r="D136" s="6" t="s">
        <v>144</v>
      </c>
      <c r="E136" s="99"/>
      <c r="F136" s="216">
        <f t="shared" si="9"/>
        <v>0</v>
      </c>
      <c r="G136" s="99"/>
      <c r="H136" s="216">
        <f t="shared" si="10"/>
        <v>0</v>
      </c>
      <c r="I136" s="99"/>
      <c r="J136" s="239">
        <f t="shared" si="11"/>
        <v>0</v>
      </c>
      <c r="K136" s="114"/>
    </row>
    <row r="137" spans="1:11" ht="14.1" customHeight="1" x14ac:dyDescent="0.2">
      <c r="A137" s="7" t="s">
        <v>148</v>
      </c>
      <c r="B137" s="144" t="s">
        <v>369</v>
      </c>
      <c r="C137" s="145">
        <v>15000</v>
      </c>
      <c r="D137" s="6" t="s">
        <v>23</v>
      </c>
      <c r="E137" s="99"/>
      <c r="F137" s="216">
        <f t="shared" si="9"/>
        <v>0</v>
      </c>
      <c r="G137" s="99"/>
      <c r="H137" s="216">
        <f t="shared" si="10"/>
        <v>0</v>
      </c>
      <c r="I137" s="99"/>
      <c r="J137" s="239">
        <f t="shared" si="11"/>
        <v>0</v>
      </c>
      <c r="K137" s="114"/>
    </row>
    <row r="138" spans="1:11" ht="14.1" customHeight="1" x14ac:dyDescent="0.2">
      <c r="A138" s="7" t="s">
        <v>146</v>
      </c>
      <c r="B138" s="144" t="s">
        <v>370</v>
      </c>
      <c r="C138" s="145">
        <v>937.25234000000012</v>
      </c>
      <c r="D138" s="6" t="s">
        <v>144</v>
      </c>
      <c r="E138" s="99"/>
      <c r="F138" s="216">
        <f t="shared" si="9"/>
        <v>0</v>
      </c>
      <c r="G138" s="99"/>
      <c r="H138" s="216">
        <f t="shared" si="10"/>
        <v>0</v>
      </c>
      <c r="I138" s="99"/>
      <c r="J138" s="239">
        <f t="shared" si="11"/>
        <v>0</v>
      </c>
      <c r="K138" s="114"/>
    </row>
    <row r="139" spans="1:11" ht="14.1" customHeight="1" x14ac:dyDescent="0.2">
      <c r="A139" s="7" t="s">
        <v>149</v>
      </c>
      <c r="B139" s="144" t="s">
        <v>371</v>
      </c>
      <c r="C139" s="145">
        <v>495.68585999999999</v>
      </c>
      <c r="D139" s="6" t="s">
        <v>23</v>
      </c>
      <c r="E139" s="99"/>
      <c r="F139" s="216">
        <f t="shared" si="9"/>
        <v>0</v>
      </c>
      <c r="G139" s="99"/>
      <c r="H139" s="216">
        <f t="shared" si="10"/>
        <v>0</v>
      </c>
      <c r="I139" s="99"/>
      <c r="J139" s="239">
        <f t="shared" si="11"/>
        <v>0</v>
      </c>
      <c r="K139" s="114"/>
    </row>
    <row r="140" spans="1:11" ht="14.1" customHeight="1" x14ac:dyDescent="0.2">
      <c r="A140" s="7" t="s">
        <v>150</v>
      </c>
      <c r="B140" s="144" t="s">
        <v>372</v>
      </c>
      <c r="C140" s="145">
        <v>176.76470000000003</v>
      </c>
      <c r="D140" s="6" t="s">
        <v>23</v>
      </c>
      <c r="E140" s="99"/>
      <c r="F140" s="216">
        <f t="shared" si="9"/>
        <v>0</v>
      </c>
      <c r="G140" s="99"/>
      <c r="H140" s="216">
        <f t="shared" si="10"/>
        <v>0</v>
      </c>
      <c r="I140" s="99"/>
      <c r="J140" s="239">
        <f t="shared" si="11"/>
        <v>0</v>
      </c>
      <c r="K140" s="114"/>
    </row>
    <row r="141" spans="1:11" ht="14.1" customHeight="1" x14ac:dyDescent="0.2">
      <c r="A141" s="7" t="s">
        <v>151</v>
      </c>
      <c r="B141" s="144" t="s">
        <v>373</v>
      </c>
      <c r="C141" s="145">
        <v>236.81460000000001</v>
      </c>
      <c r="D141" s="6" t="s">
        <v>23</v>
      </c>
      <c r="E141" s="99"/>
      <c r="F141" s="216">
        <f t="shared" si="9"/>
        <v>0</v>
      </c>
      <c r="G141" s="99"/>
      <c r="H141" s="216">
        <f t="shared" si="10"/>
        <v>0</v>
      </c>
      <c r="I141" s="99"/>
      <c r="J141" s="239">
        <f t="shared" si="11"/>
        <v>0</v>
      </c>
      <c r="K141" s="114"/>
    </row>
    <row r="142" spans="1:11" ht="14.1" customHeight="1" x14ac:dyDescent="0.2">
      <c r="A142" s="7" t="s">
        <v>152</v>
      </c>
      <c r="B142" s="144" t="s">
        <v>374</v>
      </c>
      <c r="C142" s="145">
        <v>303.55326000000002</v>
      </c>
      <c r="D142" s="6" t="s">
        <v>23</v>
      </c>
      <c r="E142" s="99"/>
      <c r="F142" s="216">
        <f t="shared" si="9"/>
        <v>0</v>
      </c>
      <c r="G142" s="99"/>
      <c r="H142" s="216">
        <f t="shared" si="10"/>
        <v>0</v>
      </c>
      <c r="I142" s="99"/>
      <c r="J142" s="239">
        <f t="shared" si="11"/>
        <v>0</v>
      </c>
      <c r="K142" s="114"/>
    </row>
    <row r="143" spans="1:11" ht="14.1" customHeight="1" x14ac:dyDescent="0.2">
      <c r="A143" s="7" t="s">
        <v>153</v>
      </c>
      <c r="B143" s="144" t="s">
        <v>375</v>
      </c>
      <c r="C143" s="145">
        <v>11.698560000000002</v>
      </c>
      <c r="D143" s="6" t="s">
        <v>30</v>
      </c>
      <c r="E143" s="99"/>
      <c r="F143" s="216">
        <f t="shared" si="9"/>
        <v>0</v>
      </c>
      <c r="G143" s="99"/>
      <c r="H143" s="216">
        <f t="shared" si="10"/>
        <v>0</v>
      </c>
      <c r="I143" s="99"/>
      <c r="J143" s="239">
        <f t="shared" si="11"/>
        <v>0</v>
      </c>
      <c r="K143" s="114"/>
    </row>
    <row r="144" spans="1:11" ht="14.1" customHeight="1" x14ac:dyDescent="0.2">
      <c r="A144" s="7" t="s">
        <v>154</v>
      </c>
      <c r="B144" s="144" t="s">
        <v>376</v>
      </c>
      <c r="C144" s="145">
        <v>17.060400000000001</v>
      </c>
      <c r="D144" s="6" t="s">
        <v>30</v>
      </c>
      <c r="E144" s="99"/>
      <c r="F144" s="216">
        <f t="shared" si="9"/>
        <v>0</v>
      </c>
      <c r="G144" s="99"/>
      <c r="H144" s="216">
        <f t="shared" si="10"/>
        <v>0</v>
      </c>
      <c r="I144" s="99"/>
      <c r="J144" s="239">
        <f t="shared" si="11"/>
        <v>0</v>
      </c>
      <c r="K144" s="114"/>
    </row>
    <row r="145" spans="1:11" ht="14.1" customHeight="1" x14ac:dyDescent="0.2">
      <c r="A145" s="7" t="s">
        <v>155</v>
      </c>
      <c r="B145" s="144" t="s">
        <v>377</v>
      </c>
      <c r="C145" s="145">
        <v>18.048820000000003</v>
      </c>
      <c r="D145" s="6" t="s">
        <v>30</v>
      </c>
      <c r="E145" s="99"/>
      <c r="F145" s="216">
        <f t="shared" si="9"/>
        <v>0</v>
      </c>
      <c r="G145" s="99"/>
      <c r="H145" s="216">
        <f t="shared" si="10"/>
        <v>0</v>
      </c>
      <c r="I145" s="99"/>
      <c r="J145" s="239">
        <f t="shared" si="11"/>
        <v>0</v>
      </c>
      <c r="K145" s="114"/>
    </row>
    <row r="146" spans="1:11" ht="14.1" customHeight="1" x14ac:dyDescent="0.2">
      <c r="A146" s="7" t="s">
        <v>156</v>
      </c>
      <c r="B146" s="144" t="s">
        <v>378</v>
      </c>
      <c r="C146" s="145">
        <v>29.476580000000002</v>
      </c>
      <c r="D146" s="6" t="s">
        <v>30</v>
      </c>
      <c r="E146" s="99"/>
      <c r="F146" s="216">
        <f t="shared" si="9"/>
        <v>0</v>
      </c>
      <c r="G146" s="99"/>
      <c r="H146" s="216">
        <f t="shared" si="10"/>
        <v>0</v>
      </c>
      <c r="I146" s="99"/>
      <c r="J146" s="239">
        <f t="shared" si="11"/>
        <v>0</v>
      </c>
      <c r="K146" s="114"/>
    </row>
    <row r="147" spans="1:11" ht="14.1" customHeight="1" x14ac:dyDescent="0.2">
      <c r="A147" s="7" t="s">
        <v>157</v>
      </c>
      <c r="B147" s="144" t="s">
        <v>379</v>
      </c>
      <c r="C147" s="145">
        <v>23.3565</v>
      </c>
      <c r="D147" s="6" t="s">
        <v>30</v>
      </c>
      <c r="E147" s="99"/>
      <c r="F147" s="216">
        <f t="shared" ref="F147:F156" si="12">C147*E147</f>
        <v>0</v>
      </c>
      <c r="G147" s="99"/>
      <c r="H147" s="216">
        <f t="shared" ref="H147:H156" si="13">C147*G147</f>
        <v>0</v>
      </c>
      <c r="I147" s="99"/>
      <c r="J147" s="239">
        <f t="shared" ref="J147:J156" si="14">C147*I147</f>
        <v>0</v>
      </c>
      <c r="K147" s="114"/>
    </row>
    <row r="148" spans="1:11" ht="14.1" customHeight="1" x14ac:dyDescent="0.2">
      <c r="A148" s="7" t="s">
        <v>158</v>
      </c>
      <c r="B148" s="144" t="s">
        <v>380</v>
      </c>
      <c r="C148" s="145">
        <v>35.813299999999998</v>
      </c>
      <c r="D148" s="6" t="s">
        <v>30</v>
      </c>
      <c r="E148" s="99"/>
      <c r="F148" s="216">
        <f t="shared" si="12"/>
        <v>0</v>
      </c>
      <c r="G148" s="99"/>
      <c r="H148" s="216">
        <f t="shared" si="13"/>
        <v>0</v>
      </c>
      <c r="I148" s="99"/>
      <c r="J148" s="239">
        <f t="shared" si="14"/>
        <v>0</v>
      </c>
      <c r="K148" s="114"/>
    </row>
    <row r="149" spans="1:11" ht="14.1" customHeight="1" x14ac:dyDescent="0.2">
      <c r="A149" s="7" t="s">
        <v>159</v>
      </c>
      <c r="B149" s="144" t="s">
        <v>381</v>
      </c>
      <c r="C149" s="145">
        <v>44.316420000000001</v>
      </c>
      <c r="D149" s="6" t="s">
        <v>30</v>
      </c>
      <c r="E149" s="99"/>
      <c r="F149" s="216">
        <f t="shared" si="12"/>
        <v>0</v>
      </c>
      <c r="G149" s="99"/>
      <c r="H149" s="216">
        <f t="shared" si="13"/>
        <v>0</v>
      </c>
      <c r="I149" s="99"/>
      <c r="J149" s="239">
        <f t="shared" si="14"/>
        <v>0</v>
      </c>
      <c r="K149" s="114"/>
    </row>
    <row r="150" spans="1:11" ht="14.1" customHeight="1" x14ac:dyDescent="0.2">
      <c r="A150" s="7" t="s">
        <v>160</v>
      </c>
      <c r="B150" s="144" t="s">
        <v>382</v>
      </c>
      <c r="C150" s="145">
        <v>51.099960000000003</v>
      </c>
      <c r="D150" s="6" t="s">
        <v>30</v>
      </c>
      <c r="E150" s="99"/>
      <c r="F150" s="216">
        <f t="shared" si="12"/>
        <v>0</v>
      </c>
      <c r="G150" s="99"/>
      <c r="H150" s="216">
        <f t="shared" si="13"/>
        <v>0</v>
      </c>
      <c r="I150" s="99"/>
      <c r="J150" s="239">
        <f t="shared" si="14"/>
        <v>0</v>
      </c>
      <c r="K150" s="114"/>
    </row>
    <row r="151" spans="1:11" ht="14.1" customHeight="1" x14ac:dyDescent="0.2">
      <c r="A151" s="7" t="s">
        <v>161</v>
      </c>
      <c r="B151" s="144" t="s">
        <v>383</v>
      </c>
      <c r="C151" s="145">
        <v>72.208820000000003</v>
      </c>
      <c r="D151" s="6" t="s">
        <v>30</v>
      </c>
      <c r="E151" s="99"/>
      <c r="F151" s="216">
        <f t="shared" si="12"/>
        <v>0</v>
      </c>
      <c r="G151" s="99"/>
      <c r="H151" s="216">
        <f t="shared" si="13"/>
        <v>0</v>
      </c>
      <c r="I151" s="99"/>
      <c r="J151" s="239">
        <f t="shared" si="14"/>
        <v>0</v>
      </c>
      <c r="K151" s="114"/>
    </row>
    <row r="152" spans="1:11" ht="14.1" customHeight="1" x14ac:dyDescent="0.2">
      <c r="A152" s="7" t="s">
        <v>162</v>
      </c>
      <c r="B152" s="144" t="s">
        <v>384</v>
      </c>
      <c r="C152" s="145">
        <v>96.743300000000005</v>
      </c>
      <c r="D152" s="6" t="s">
        <v>30</v>
      </c>
      <c r="E152" s="99"/>
      <c r="F152" s="216">
        <f t="shared" si="12"/>
        <v>0</v>
      </c>
      <c r="G152" s="99"/>
      <c r="H152" s="216">
        <f t="shared" si="13"/>
        <v>0</v>
      </c>
      <c r="I152" s="99"/>
      <c r="J152" s="239">
        <f t="shared" si="14"/>
        <v>0</v>
      </c>
      <c r="K152" s="114"/>
    </row>
    <row r="153" spans="1:11" ht="14.1" customHeight="1" x14ac:dyDescent="0.2">
      <c r="A153" s="7" t="s">
        <v>163</v>
      </c>
      <c r="B153" s="144" t="s">
        <v>385</v>
      </c>
      <c r="C153" s="145">
        <v>151.79694000000001</v>
      </c>
      <c r="D153" s="6" t="s">
        <v>30</v>
      </c>
      <c r="E153" s="99"/>
      <c r="F153" s="216">
        <f t="shared" si="12"/>
        <v>0</v>
      </c>
      <c r="G153" s="99"/>
      <c r="H153" s="216">
        <f t="shared" si="13"/>
        <v>0</v>
      </c>
      <c r="I153" s="99"/>
      <c r="J153" s="239">
        <f t="shared" si="14"/>
        <v>0</v>
      </c>
      <c r="K153" s="114"/>
    </row>
    <row r="154" spans="1:11" ht="14.1" customHeight="1" x14ac:dyDescent="0.2">
      <c r="A154" s="7" t="s">
        <v>164</v>
      </c>
      <c r="B154" s="144" t="s">
        <v>386</v>
      </c>
      <c r="C154" s="145">
        <v>190.68382000000003</v>
      </c>
      <c r="D154" s="6" t="s">
        <v>30</v>
      </c>
      <c r="E154" s="99"/>
      <c r="F154" s="216">
        <f t="shared" si="12"/>
        <v>0</v>
      </c>
      <c r="G154" s="99"/>
      <c r="H154" s="216">
        <f t="shared" si="13"/>
        <v>0</v>
      </c>
      <c r="I154" s="99"/>
      <c r="J154" s="239">
        <f t="shared" si="14"/>
        <v>0</v>
      </c>
      <c r="K154" s="114"/>
    </row>
    <row r="155" spans="1:11" ht="14.1" customHeight="1" x14ac:dyDescent="0.2">
      <c r="A155" s="7" t="s">
        <v>165</v>
      </c>
      <c r="B155" s="144" t="s">
        <v>387</v>
      </c>
      <c r="C155" s="145">
        <v>318.79930000000002</v>
      </c>
      <c r="D155" s="6" t="s">
        <v>30</v>
      </c>
      <c r="E155" s="99"/>
      <c r="F155" s="216">
        <f t="shared" si="12"/>
        <v>0</v>
      </c>
      <c r="G155" s="99"/>
      <c r="H155" s="216">
        <f t="shared" si="13"/>
        <v>0</v>
      </c>
      <c r="I155" s="99"/>
      <c r="J155" s="239">
        <f t="shared" si="14"/>
        <v>0</v>
      </c>
      <c r="K155" s="114"/>
    </row>
    <row r="156" spans="1:11" ht="14.1" customHeight="1" thickBot="1" x14ac:dyDescent="0.25">
      <c r="A156" s="147" t="s">
        <v>166</v>
      </c>
      <c r="B156" s="170" t="s">
        <v>388</v>
      </c>
      <c r="C156" s="148">
        <v>409.69332000000003</v>
      </c>
      <c r="D156" s="8" t="s">
        <v>30</v>
      </c>
      <c r="E156" s="149"/>
      <c r="F156" s="217">
        <f t="shared" si="12"/>
        <v>0</v>
      </c>
      <c r="G156" s="149"/>
      <c r="H156" s="217">
        <f t="shared" si="13"/>
        <v>0</v>
      </c>
      <c r="I156" s="149"/>
      <c r="J156" s="240">
        <f t="shared" si="14"/>
        <v>0</v>
      </c>
      <c r="K156" s="114"/>
    </row>
    <row r="157" spans="1:11" ht="14.1" customHeight="1" x14ac:dyDescent="0.2">
      <c r="A157" s="1"/>
      <c r="B157" s="31"/>
      <c r="C157" s="181"/>
      <c r="D157" s="31"/>
      <c r="E157" s="12"/>
      <c r="F157" s="199"/>
      <c r="G157" s="12"/>
      <c r="H157" s="199"/>
      <c r="I157" s="12"/>
      <c r="J157" s="199"/>
      <c r="K157" s="114"/>
    </row>
    <row r="158" spans="1:11" ht="14.1" customHeight="1" x14ac:dyDescent="0.2">
      <c r="A158" s="1" t="s">
        <v>233</v>
      </c>
      <c r="B158" s="31"/>
      <c r="C158" s="150" t="s">
        <v>131</v>
      </c>
      <c r="D158" s="31"/>
      <c r="E158" s="1"/>
      <c r="F158" s="218">
        <f>SUM(F126:F156)</f>
        <v>0</v>
      </c>
      <c r="G158" s="1"/>
      <c r="H158" s="218">
        <f>SUM(H126:H156)</f>
        <v>0</v>
      </c>
      <c r="I158" s="1"/>
      <c r="J158" s="218">
        <f>SUM(J126:J156)</f>
        <v>0</v>
      </c>
      <c r="K158" s="114"/>
    </row>
    <row r="159" spans="1:11" ht="14.1" customHeight="1" x14ac:dyDescent="0.2">
      <c r="A159" s="1"/>
      <c r="B159" s="31"/>
      <c r="C159" s="150"/>
      <c r="D159" s="31"/>
      <c r="E159" s="1"/>
      <c r="F159" s="199"/>
      <c r="G159" s="1"/>
      <c r="H159" s="199"/>
      <c r="I159" s="1"/>
      <c r="J159" s="199"/>
      <c r="K159" s="114"/>
    </row>
    <row r="160" spans="1:11" ht="14.1" customHeight="1" x14ac:dyDescent="0.2">
      <c r="A160" s="1"/>
      <c r="B160" s="31"/>
      <c r="C160" s="150"/>
      <c r="D160" s="31"/>
      <c r="E160" s="1"/>
      <c r="F160" s="199"/>
      <c r="G160" s="1"/>
      <c r="H160" s="199"/>
      <c r="I160" s="1"/>
      <c r="J160" s="199"/>
      <c r="K160" s="114"/>
    </row>
    <row r="161" spans="1:11" ht="14.1" customHeight="1" thickBot="1" x14ac:dyDescent="0.2">
      <c r="A161" s="114"/>
      <c r="B161" s="139"/>
      <c r="C161" s="152"/>
      <c r="D161" s="114"/>
      <c r="E161" s="114"/>
      <c r="F161" s="219"/>
      <c r="G161" s="114"/>
      <c r="H161" s="219"/>
      <c r="I161" s="114"/>
      <c r="J161" s="219"/>
      <c r="K161" s="114"/>
    </row>
    <row r="162" spans="1:11" ht="24" x14ac:dyDescent="0.2">
      <c r="A162" s="276" t="s">
        <v>167</v>
      </c>
      <c r="B162" s="164"/>
      <c r="C162" s="117"/>
      <c r="D162" s="277"/>
      <c r="E162" s="285" t="s">
        <v>439</v>
      </c>
      <c r="F162" s="286"/>
      <c r="G162" s="268" t="s">
        <v>440</v>
      </c>
      <c r="H162" s="269"/>
      <c r="I162" s="119" t="s">
        <v>70</v>
      </c>
      <c r="J162" s="233"/>
      <c r="K162" s="114"/>
    </row>
    <row r="163" spans="1:11" ht="14.1" customHeight="1" thickBot="1" x14ac:dyDescent="0.25">
      <c r="A163" s="270"/>
      <c r="B163" s="271" t="s">
        <v>286</v>
      </c>
      <c r="C163" s="272" t="s">
        <v>72</v>
      </c>
      <c r="D163" s="273" t="s">
        <v>11</v>
      </c>
      <c r="E163" s="273" t="s">
        <v>71</v>
      </c>
      <c r="F163" s="274" t="s">
        <v>17</v>
      </c>
      <c r="G163" s="273" t="s">
        <v>71</v>
      </c>
      <c r="H163" s="274" t="s">
        <v>17</v>
      </c>
      <c r="I163" s="273" t="s">
        <v>71</v>
      </c>
      <c r="J163" s="275" t="s">
        <v>17</v>
      </c>
      <c r="K163" s="114"/>
    </row>
    <row r="164" spans="1:11" ht="14.1" customHeight="1" thickTop="1" x14ac:dyDescent="0.2">
      <c r="A164" s="182" t="s">
        <v>168</v>
      </c>
      <c r="B164" s="75" t="s">
        <v>389</v>
      </c>
      <c r="C164" s="183">
        <v>28.461080000000003</v>
      </c>
      <c r="D164" s="33" t="s">
        <v>30</v>
      </c>
      <c r="E164" s="102"/>
      <c r="F164" s="224">
        <f t="shared" ref="F164:F173" si="15">C164*E164</f>
        <v>0</v>
      </c>
      <c r="G164" s="102"/>
      <c r="H164" s="224">
        <f t="shared" ref="H164:H173" si="16">C164*G164</f>
        <v>0</v>
      </c>
      <c r="I164" s="102"/>
      <c r="J164" s="245">
        <f t="shared" ref="J164:J173" si="17">C164*I164</f>
        <v>0</v>
      </c>
      <c r="K164" s="114"/>
    </row>
    <row r="165" spans="1:11" ht="14.1" customHeight="1" x14ac:dyDescent="0.2">
      <c r="A165" s="7" t="s">
        <v>169</v>
      </c>
      <c r="B165" s="144" t="s">
        <v>390</v>
      </c>
      <c r="C165" s="145">
        <v>40.687700000000007</v>
      </c>
      <c r="D165" s="6" t="s">
        <v>30</v>
      </c>
      <c r="E165" s="99"/>
      <c r="F165" s="216">
        <f t="shared" si="15"/>
        <v>0</v>
      </c>
      <c r="G165" s="99"/>
      <c r="H165" s="216">
        <f t="shared" si="16"/>
        <v>0</v>
      </c>
      <c r="I165" s="99"/>
      <c r="J165" s="239">
        <f t="shared" si="17"/>
        <v>0</v>
      </c>
      <c r="K165" s="114"/>
    </row>
    <row r="166" spans="1:11" ht="14.1" customHeight="1" x14ac:dyDescent="0.2">
      <c r="A166" s="182" t="s">
        <v>170</v>
      </c>
      <c r="B166" s="75" t="s">
        <v>391</v>
      </c>
      <c r="C166" s="183">
        <v>50.558360000000008</v>
      </c>
      <c r="D166" s="33" t="s">
        <v>30</v>
      </c>
      <c r="E166" s="102"/>
      <c r="F166" s="224">
        <f t="shared" si="15"/>
        <v>0</v>
      </c>
      <c r="G166" s="102"/>
      <c r="H166" s="224">
        <f t="shared" si="16"/>
        <v>0</v>
      </c>
      <c r="I166" s="102"/>
      <c r="J166" s="245">
        <f t="shared" si="17"/>
        <v>0</v>
      </c>
      <c r="K166" s="114"/>
    </row>
    <row r="167" spans="1:11" ht="14.1" customHeight="1" x14ac:dyDescent="0.2">
      <c r="A167" s="7" t="s">
        <v>171</v>
      </c>
      <c r="B167" s="144" t="s">
        <v>392</v>
      </c>
      <c r="C167" s="145">
        <v>60.266539999999999</v>
      </c>
      <c r="D167" s="6" t="s">
        <v>30</v>
      </c>
      <c r="E167" s="99"/>
      <c r="F167" s="216">
        <f t="shared" si="15"/>
        <v>0</v>
      </c>
      <c r="G167" s="99"/>
      <c r="H167" s="216">
        <f t="shared" si="16"/>
        <v>0</v>
      </c>
      <c r="I167" s="99"/>
      <c r="J167" s="239">
        <f t="shared" si="17"/>
        <v>0</v>
      </c>
      <c r="K167" s="114"/>
    </row>
    <row r="168" spans="1:11" ht="14.1" customHeight="1" x14ac:dyDescent="0.2">
      <c r="A168" s="7" t="s">
        <v>172</v>
      </c>
      <c r="B168" s="75" t="s">
        <v>393</v>
      </c>
      <c r="C168" s="145">
        <v>82.688780000000008</v>
      </c>
      <c r="D168" s="6" t="s">
        <v>30</v>
      </c>
      <c r="E168" s="99"/>
      <c r="F168" s="216">
        <f t="shared" si="15"/>
        <v>0</v>
      </c>
      <c r="G168" s="99"/>
      <c r="H168" s="216">
        <f t="shared" si="16"/>
        <v>0</v>
      </c>
      <c r="I168" s="99"/>
      <c r="J168" s="239">
        <f t="shared" si="17"/>
        <v>0</v>
      </c>
      <c r="K168" s="114"/>
    </row>
    <row r="169" spans="1:11" ht="14.1" customHeight="1" x14ac:dyDescent="0.2">
      <c r="A169" s="7" t="s">
        <v>173</v>
      </c>
      <c r="B169" s="144" t="s">
        <v>394</v>
      </c>
      <c r="C169" s="145">
        <v>141.05972000000003</v>
      </c>
      <c r="D169" s="6" t="s">
        <v>30</v>
      </c>
      <c r="E169" s="99"/>
      <c r="F169" s="216">
        <f t="shared" si="15"/>
        <v>0</v>
      </c>
      <c r="G169" s="99"/>
      <c r="H169" s="216">
        <f t="shared" si="16"/>
        <v>0</v>
      </c>
      <c r="I169" s="99"/>
      <c r="J169" s="239">
        <f t="shared" si="17"/>
        <v>0</v>
      </c>
      <c r="K169" s="114"/>
    </row>
    <row r="170" spans="1:11" ht="14.1" customHeight="1" x14ac:dyDescent="0.2">
      <c r="A170" s="7" t="s">
        <v>174</v>
      </c>
      <c r="B170" s="75" t="s">
        <v>395</v>
      </c>
      <c r="C170" s="145">
        <v>186.35102000000001</v>
      </c>
      <c r="D170" s="6" t="s">
        <v>30</v>
      </c>
      <c r="E170" s="99"/>
      <c r="F170" s="216">
        <f t="shared" si="15"/>
        <v>0</v>
      </c>
      <c r="G170" s="99"/>
      <c r="H170" s="216">
        <f t="shared" si="16"/>
        <v>0</v>
      </c>
      <c r="I170" s="99"/>
      <c r="J170" s="239">
        <f t="shared" si="17"/>
        <v>0</v>
      </c>
      <c r="K170" s="114"/>
    </row>
    <row r="171" spans="1:11" ht="14.1" customHeight="1" x14ac:dyDescent="0.2">
      <c r="A171" s="7" t="s">
        <v>175</v>
      </c>
      <c r="B171" s="144" t="s">
        <v>396</v>
      </c>
      <c r="C171" s="145">
        <v>214.50067999999999</v>
      </c>
      <c r="D171" s="6" t="s">
        <v>30</v>
      </c>
      <c r="E171" s="99"/>
      <c r="F171" s="216">
        <f t="shared" si="15"/>
        <v>0</v>
      </c>
      <c r="G171" s="99"/>
      <c r="H171" s="216">
        <f t="shared" si="16"/>
        <v>0</v>
      </c>
      <c r="I171" s="99"/>
      <c r="J171" s="239">
        <f t="shared" si="17"/>
        <v>0</v>
      </c>
      <c r="K171" s="114"/>
    </row>
    <row r="172" spans="1:11" ht="14.1" customHeight="1" x14ac:dyDescent="0.2">
      <c r="A172" s="7" t="s">
        <v>176</v>
      </c>
      <c r="B172" s="75" t="s">
        <v>397</v>
      </c>
      <c r="C172" s="145">
        <v>238.22276000000002</v>
      </c>
      <c r="D172" s="6" t="s">
        <v>30</v>
      </c>
      <c r="E172" s="99"/>
      <c r="F172" s="216">
        <f t="shared" si="15"/>
        <v>0</v>
      </c>
      <c r="G172" s="99"/>
      <c r="H172" s="216">
        <f t="shared" si="16"/>
        <v>0</v>
      </c>
      <c r="I172" s="99"/>
      <c r="J172" s="239">
        <f t="shared" si="17"/>
        <v>0</v>
      </c>
      <c r="K172" s="114"/>
    </row>
    <row r="173" spans="1:11" ht="14.1" customHeight="1" x14ac:dyDescent="0.2">
      <c r="A173" s="7" t="s">
        <v>177</v>
      </c>
      <c r="B173" s="144" t="s">
        <v>398</v>
      </c>
      <c r="C173" s="145">
        <v>14.4878</v>
      </c>
      <c r="D173" s="6" t="s">
        <v>30</v>
      </c>
      <c r="E173" s="99"/>
      <c r="F173" s="216">
        <f t="shared" si="15"/>
        <v>0</v>
      </c>
      <c r="G173" s="99"/>
      <c r="H173" s="216">
        <f t="shared" si="16"/>
        <v>0</v>
      </c>
      <c r="I173" s="99"/>
      <c r="J173" s="239">
        <f t="shared" si="17"/>
        <v>0</v>
      </c>
      <c r="K173" s="114"/>
    </row>
    <row r="174" spans="1:11" ht="14.1" customHeight="1" x14ac:dyDescent="0.2">
      <c r="A174" s="7" t="s">
        <v>178</v>
      </c>
      <c r="B174" s="75" t="s">
        <v>399</v>
      </c>
      <c r="C174" s="145">
        <v>21.799400000000002</v>
      </c>
      <c r="D174" s="6" t="s">
        <v>30</v>
      </c>
      <c r="E174" s="99"/>
      <c r="F174" s="216">
        <f t="shared" ref="F174:F195" si="18">C174*E174</f>
        <v>0</v>
      </c>
      <c r="G174" s="99"/>
      <c r="H174" s="216">
        <f t="shared" ref="H174:H195" si="19">C174*G174</f>
        <v>0</v>
      </c>
      <c r="I174" s="99"/>
      <c r="J174" s="239">
        <f t="shared" ref="J174:J195" si="20">C174*I174</f>
        <v>0</v>
      </c>
      <c r="K174" s="114"/>
    </row>
    <row r="175" spans="1:11" ht="14.1" customHeight="1" x14ac:dyDescent="0.2">
      <c r="A175" s="7" t="s">
        <v>179</v>
      </c>
      <c r="B175" s="144" t="s">
        <v>400</v>
      </c>
      <c r="C175" s="145">
        <v>28.027800000000003</v>
      </c>
      <c r="D175" s="6" t="s">
        <v>30</v>
      </c>
      <c r="E175" s="99"/>
      <c r="F175" s="216">
        <f t="shared" si="18"/>
        <v>0</v>
      </c>
      <c r="G175" s="99"/>
      <c r="H175" s="216">
        <f t="shared" si="19"/>
        <v>0</v>
      </c>
      <c r="I175" s="99"/>
      <c r="J175" s="239">
        <f t="shared" si="20"/>
        <v>0</v>
      </c>
      <c r="K175" s="114"/>
    </row>
    <row r="176" spans="1:11" ht="14.1" customHeight="1" x14ac:dyDescent="0.2">
      <c r="A176" s="7" t="s">
        <v>180</v>
      </c>
      <c r="B176" s="75" t="s">
        <v>401</v>
      </c>
      <c r="C176" s="145">
        <v>31.142000000000003</v>
      </c>
      <c r="D176" s="6" t="s">
        <v>30</v>
      </c>
      <c r="E176" s="99"/>
      <c r="F176" s="216">
        <f t="shared" si="18"/>
        <v>0</v>
      </c>
      <c r="G176" s="99"/>
      <c r="H176" s="216">
        <f t="shared" si="19"/>
        <v>0</v>
      </c>
      <c r="I176" s="99"/>
      <c r="J176" s="239">
        <f t="shared" si="20"/>
        <v>0</v>
      </c>
      <c r="K176" s="114"/>
    </row>
    <row r="177" spans="1:11" ht="14.1" customHeight="1" x14ac:dyDescent="0.2">
      <c r="A177" s="7" t="s">
        <v>181</v>
      </c>
      <c r="B177" s="144" t="s">
        <v>402</v>
      </c>
      <c r="C177" s="145">
        <v>37.370400000000004</v>
      </c>
      <c r="D177" s="6" t="s">
        <v>30</v>
      </c>
      <c r="E177" s="99"/>
      <c r="F177" s="216">
        <f t="shared" si="18"/>
        <v>0</v>
      </c>
      <c r="G177" s="99"/>
      <c r="H177" s="216">
        <f t="shared" si="19"/>
        <v>0</v>
      </c>
      <c r="I177" s="99"/>
      <c r="J177" s="239">
        <f t="shared" si="20"/>
        <v>0</v>
      </c>
      <c r="K177" s="114"/>
    </row>
    <row r="178" spans="1:11" ht="14.1" customHeight="1" x14ac:dyDescent="0.2">
      <c r="A178" s="7" t="s">
        <v>182</v>
      </c>
      <c r="B178" s="75" t="s">
        <v>403</v>
      </c>
      <c r="C178" s="145">
        <v>49.827199999999998</v>
      </c>
      <c r="D178" s="6" t="s">
        <v>30</v>
      </c>
      <c r="E178" s="99"/>
      <c r="F178" s="216">
        <f t="shared" si="18"/>
        <v>0</v>
      </c>
      <c r="G178" s="99"/>
      <c r="H178" s="216">
        <f t="shared" si="19"/>
        <v>0</v>
      </c>
      <c r="I178" s="99"/>
      <c r="J178" s="239">
        <f t="shared" si="20"/>
        <v>0</v>
      </c>
      <c r="K178" s="114"/>
    </row>
    <row r="179" spans="1:11" ht="14.1" customHeight="1" x14ac:dyDescent="0.2">
      <c r="A179" s="7" t="s">
        <v>183</v>
      </c>
      <c r="B179" s="144" t="s">
        <v>404</v>
      </c>
      <c r="C179" s="145">
        <v>65.398200000000003</v>
      </c>
      <c r="D179" s="6" t="s">
        <v>30</v>
      </c>
      <c r="E179" s="99"/>
      <c r="F179" s="216">
        <f t="shared" si="18"/>
        <v>0</v>
      </c>
      <c r="G179" s="99"/>
      <c r="H179" s="216">
        <f t="shared" si="19"/>
        <v>0</v>
      </c>
      <c r="I179" s="99"/>
      <c r="J179" s="239">
        <f t="shared" si="20"/>
        <v>0</v>
      </c>
      <c r="K179" s="114"/>
    </row>
    <row r="180" spans="1:11" ht="14.1" customHeight="1" x14ac:dyDescent="0.2">
      <c r="A180" s="7" t="s">
        <v>184</v>
      </c>
      <c r="B180" s="75" t="s">
        <v>405</v>
      </c>
      <c r="C180" s="145">
        <v>74.740800000000007</v>
      </c>
      <c r="D180" s="6" t="s">
        <v>30</v>
      </c>
      <c r="E180" s="99"/>
      <c r="F180" s="216">
        <f t="shared" si="18"/>
        <v>0</v>
      </c>
      <c r="G180" s="99"/>
      <c r="H180" s="216">
        <f t="shared" si="19"/>
        <v>0</v>
      </c>
      <c r="I180" s="99"/>
      <c r="J180" s="239">
        <f t="shared" si="20"/>
        <v>0</v>
      </c>
      <c r="K180" s="114"/>
    </row>
    <row r="181" spans="1:11" ht="14.1" customHeight="1" x14ac:dyDescent="0.2">
      <c r="A181" s="7" t="s">
        <v>185</v>
      </c>
      <c r="B181" s="144" t="s">
        <v>406</v>
      </c>
      <c r="C181" s="145">
        <v>10.940320000000002</v>
      </c>
      <c r="D181" s="6" t="s">
        <v>20</v>
      </c>
      <c r="E181" s="99"/>
      <c r="F181" s="216">
        <f t="shared" si="18"/>
        <v>0</v>
      </c>
      <c r="G181" s="99"/>
      <c r="H181" s="216">
        <f t="shared" si="19"/>
        <v>0</v>
      </c>
      <c r="I181" s="99"/>
      <c r="J181" s="239">
        <f t="shared" si="20"/>
        <v>0</v>
      </c>
      <c r="K181" s="114"/>
    </row>
    <row r="182" spans="1:11" ht="14.1" customHeight="1" x14ac:dyDescent="0.2">
      <c r="A182" s="7" t="s">
        <v>186</v>
      </c>
      <c r="B182" s="75" t="s">
        <v>407</v>
      </c>
      <c r="C182" s="145">
        <v>35.190460000000002</v>
      </c>
      <c r="D182" s="6" t="s">
        <v>30</v>
      </c>
      <c r="E182" s="99"/>
      <c r="F182" s="216" t="str">
        <f>IF(E182&gt;0,$C182*E182+1436,"")</f>
        <v/>
      </c>
      <c r="G182" s="99"/>
      <c r="H182" s="216" t="str">
        <f>IF(G182&gt;0,$C182*G182+1436,"")</f>
        <v/>
      </c>
      <c r="I182" s="99"/>
      <c r="J182" s="239" t="str">
        <f>IF(I182&gt;0,$C182*I182+1436,"")</f>
        <v/>
      </c>
      <c r="K182" s="114"/>
    </row>
    <row r="183" spans="1:11" ht="14.1" customHeight="1" x14ac:dyDescent="0.2">
      <c r="A183" s="7" t="s">
        <v>187</v>
      </c>
      <c r="B183" s="144" t="s">
        <v>408</v>
      </c>
      <c r="C183" s="145">
        <v>30.600400000000004</v>
      </c>
      <c r="D183" s="6" t="s">
        <v>30</v>
      </c>
      <c r="E183" s="99"/>
      <c r="F183" s="216">
        <f t="shared" si="18"/>
        <v>0</v>
      </c>
      <c r="G183" s="99"/>
      <c r="H183" s="216">
        <f t="shared" si="19"/>
        <v>0</v>
      </c>
      <c r="I183" s="99"/>
      <c r="J183" s="239">
        <f t="shared" si="20"/>
        <v>0</v>
      </c>
      <c r="K183" s="114"/>
    </row>
    <row r="184" spans="1:11" ht="14.1" customHeight="1" x14ac:dyDescent="0.2">
      <c r="A184" s="7" t="s">
        <v>188</v>
      </c>
      <c r="B184" s="75" t="s">
        <v>409</v>
      </c>
      <c r="C184" s="145">
        <v>20</v>
      </c>
      <c r="D184" s="6" t="s">
        <v>34</v>
      </c>
      <c r="E184" s="99"/>
      <c r="F184" s="216">
        <f t="shared" si="18"/>
        <v>0</v>
      </c>
      <c r="G184" s="99"/>
      <c r="H184" s="216">
        <f t="shared" si="19"/>
        <v>0</v>
      </c>
      <c r="I184" s="99"/>
      <c r="J184" s="239">
        <f t="shared" si="20"/>
        <v>0</v>
      </c>
      <c r="K184" s="114"/>
    </row>
    <row r="185" spans="1:11" ht="14.1" customHeight="1" x14ac:dyDescent="0.2">
      <c r="A185" s="7" t="s">
        <v>189</v>
      </c>
      <c r="B185" s="144" t="s">
        <v>410</v>
      </c>
      <c r="C185" s="184">
        <v>101.2115</v>
      </c>
      <c r="D185" s="185" t="s">
        <v>60</v>
      </c>
      <c r="E185" s="99"/>
      <c r="F185" s="216">
        <f t="shared" si="18"/>
        <v>0</v>
      </c>
      <c r="G185" s="99"/>
      <c r="H185" s="216">
        <f t="shared" si="19"/>
        <v>0</v>
      </c>
      <c r="I185" s="99"/>
      <c r="J185" s="239">
        <f t="shared" si="20"/>
        <v>0</v>
      </c>
      <c r="K185" s="114"/>
    </row>
    <row r="186" spans="1:11" ht="14.1" customHeight="1" x14ac:dyDescent="0.2">
      <c r="A186" s="7" t="s">
        <v>190</v>
      </c>
      <c r="B186" s="75" t="s">
        <v>411</v>
      </c>
      <c r="C186" s="145">
        <v>2173.7116000000001</v>
      </c>
      <c r="D186" s="6" t="s">
        <v>23</v>
      </c>
      <c r="E186" s="99"/>
      <c r="F186" s="216">
        <f t="shared" si="18"/>
        <v>0</v>
      </c>
      <c r="G186" s="99"/>
      <c r="H186" s="216">
        <f t="shared" si="19"/>
        <v>0</v>
      </c>
      <c r="I186" s="99"/>
      <c r="J186" s="239">
        <f t="shared" si="20"/>
        <v>0</v>
      </c>
      <c r="K186" s="114"/>
    </row>
    <row r="187" spans="1:11" ht="14.1" customHeight="1" x14ac:dyDescent="0.2">
      <c r="A187" s="7" t="s">
        <v>191</v>
      </c>
      <c r="B187" s="144" t="s">
        <v>412</v>
      </c>
      <c r="C187" s="145">
        <v>18.969540000000002</v>
      </c>
      <c r="D187" s="31" t="s">
        <v>34</v>
      </c>
      <c r="E187" s="99"/>
      <c r="F187" s="216">
        <f t="shared" si="18"/>
        <v>0</v>
      </c>
      <c r="G187" s="99"/>
      <c r="H187" s="216">
        <f t="shared" si="19"/>
        <v>0</v>
      </c>
      <c r="I187" s="99"/>
      <c r="J187" s="239">
        <f t="shared" si="20"/>
        <v>0</v>
      </c>
      <c r="K187" s="114"/>
    </row>
    <row r="188" spans="1:11" ht="14.1" customHeight="1" x14ac:dyDescent="0.2">
      <c r="A188" s="7" t="s">
        <v>192</v>
      </c>
      <c r="B188" s="75" t="s">
        <v>413</v>
      </c>
      <c r="C188" s="145">
        <v>1415.1872600000002</v>
      </c>
      <c r="D188" s="6" t="s">
        <v>23</v>
      </c>
      <c r="E188" s="99"/>
      <c r="F188" s="216">
        <f t="shared" si="18"/>
        <v>0</v>
      </c>
      <c r="G188" s="99"/>
      <c r="H188" s="216">
        <f t="shared" si="19"/>
        <v>0</v>
      </c>
      <c r="I188" s="99"/>
      <c r="J188" s="239">
        <f t="shared" si="20"/>
        <v>0</v>
      </c>
      <c r="K188" s="114"/>
    </row>
    <row r="189" spans="1:11" ht="14.1" customHeight="1" x14ac:dyDescent="0.2">
      <c r="A189" s="7" t="s">
        <v>193</v>
      </c>
      <c r="B189" s="144" t="s">
        <v>414</v>
      </c>
      <c r="C189" s="145">
        <v>1483.38824</v>
      </c>
      <c r="D189" s="6" t="s">
        <v>23</v>
      </c>
      <c r="E189" s="99"/>
      <c r="F189" s="216">
        <f t="shared" si="18"/>
        <v>0</v>
      </c>
      <c r="G189" s="99"/>
      <c r="H189" s="216">
        <f t="shared" si="19"/>
        <v>0</v>
      </c>
      <c r="I189" s="99"/>
      <c r="J189" s="239">
        <f t="shared" si="20"/>
        <v>0</v>
      </c>
      <c r="K189" s="114"/>
    </row>
    <row r="190" spans="1:11" ht="14.1" customHeight="1" x14ac:dyDescent="0.2">
      <c r="A190" s="7" t="s">
        <v>194</v>
      </c>
      <c r="B190" s="75" t="s">
        <v>415</v>
      </c>
      <c r="C190" s="145">
        <v>1551.9006400000003</v>
      </c>
      <c r="D190" s="6" t="s">
        <v>23</v>
      </c>
      <c r="E190" s="99"/>
      <c r="F190" s="216">
        <f t="shared" si="18"/>
        <v>0</v>
      </c>
      <c r="G190" s="99"/>
      <c r="H190" s="216">
        <f t="shared" si="19"/>
        <v>0</v>
      </c>
      <c r="I190" s="99"/>
      <c r="J190" s="239">
        <f t="shared" si="20"/>
        <v>0</v>
      </c>
      <c r="K190" s="114"/>
    </row>
    <row r="191" spans="1:11" ht="14.1" customHeight="1" x14ac:dyDescent="0.2">
      <c r="A191" s="7" t="s">
        <v>195</v>
      </c>
      <c r="B191" s="144" t="s">
        <v>416</v>
      </c>
      <c r="C191" s="145">
        <v>52.914320000000004</v>
      </c>
      <c r="D191" s="6" t="s">
        <v>20</v>
      </c>
      <c r="E191" s="99"/>
      <c r="F191" s="216">
        <f t="shared" si="18"/>
        <v>0</v>
      </c>
      <c r="G191" s="99"/>
      <c r="H191" s="216">
        <f t="shared" si="19"/>
        <v>0</v>
      </c>
      <c r="I191" s="99"/>
      <c r="J191" s="239">
        <f t="shared" si="20"/>
        <v>0</v>
      </c>
      <c r="K191" s="114"/>
    </row>
    <row r="192" spans="1:11" ht="14.1" customHeight="1" x14ac:dyDescent="0.2">
      <c r="A192" s="7" t="s">
        <v>196</v>
      </c>
      <c r="B192" s="75" t="s">
        <v>417</v>
      </c>
      <c r="C192" s="145">
        <v>1354.6770000000001</v>
      </c>
      <c r="D192" s="6" t="s">
        <v>23</v>
      </c>
      <c r="E192" s="99"/>
      <c r="F192" s="216">
        <f t="shared" si="18"/>
        <v>0</v>
      </c>
      <c r="G192" s="99"/>
      <c r="H192" s="216">
        <f t="shared" si="19"/>
        <v>0</v>
      </c>
      <c r="I192" s="99"/>
      <c r="J192" s="239">
        <f t="shared" si="20"/>
        <v>0</v>
      </c>
      <c r="K192" s="114"/>
    </row>
    <row r="193" spans="1:11" ht="14.1" customHeight="1" x14ac:dyDescent="0.2">
      <c r="A193" s="7" t="s">
        <v>197</v>
      </c>
      <c r="B193" s="144" t="s">
        <v>418</v>
      </c>
      <c r="C193" s="145">
        <v>287.00738000000001</v>
      </c>
      <c r="D193" s="6" t="s">
        <v>23</v>
      </c>
      <c r="E193" s="99"/>
      <c r="F193" s="216">
        <f t="shared" si="18"/>
        <v>0</v>
      </c>
      <c r="G193" s="99"/>
      <c r="H193" s="216">
        <f t="shared" si="19"/>
        <v>0</v>
      </c>
      <c r="I193" s="99"/>
      <c r="J193" s="239">
        <f t="shared" si="20"/>
        <v>0</v>
      </c>
      <c r="K193" s="114"/>
    </row>
    <row r="194" spans="1:11" ht="14.1" customHeight="1" x14ac:dyDescent="0.2">
      <c r="A194" s="182" t="s">
        <v>198</v>
      </c>
      <c r="B194" s="75" t="s">
        <v>419</v>
      </c>
      <c r="C194" s="183">
        <v>321.26358000000005</v>
      </c>
      <c r="D194" s="33" t="s">
        <v>23</v>
      </c>
      <c r="E194" s="102"/>
      <c r="F194" s="224">
        <f t="shared" si="18"/>
        <v>0</v>
      </c>
      <c r="G194" s="102"/>
      <c r="H194" s="224">
        <f t="shared" si="19"/>
        <v>0</v>
      </c>
      <c r="I194" s="102"/>
      <c r="J194" s="245">
        <f t="shared" si="20"/>
        <v>0</v>
      </c>
      <c r="K194" s="114"/>
    </row>
    <row r="195" spans="1:11" ht="14.1" customHeight="1" x14ac:dyDescent="0.2">
      <c r="A195" s="7" t="s">
        <v>199</v>
      </c>
      <c r="B195" s="144" t="s">
        <v>420</v>
      </c>
      <c r="C195" s="145">
        <v>364.07706000000002</v>
      </c>
      <c r="D195" s="6" t="s">
        <v>23</v>
      </c>
      <c r="E195" s="99"/>
      <c r="F195" s="216">
        <f t="shared" si="18"/>
        <v>0</v>
      </c>
      <c r="G195" s="99"/>
      <c r="H195" s="216">
        <f t="shared" si="19"/>
        <v>0</v>
      </c>
      <c r="I195" s="99"/>
      <c r="J195" s="239">
        <f t="shared" si="20"/>
        <v>0</v>
      </c>
      <c r="K195" s="114"/>
    </row>
    <row r="196" spans="1:11" ht="14.1" customHeight="1" thickBot="1" x14ac:dyDescent="0.25">
      <c r="A196" s="147" t="s">
        <v>200</v>
      </c>
      <c r="B196" s="170" t="s">
        <v>421</v>
      </c>
      <c r="C196" s="148">
        <v>415.46136000000001</v>
      </c>
      <c r="D196" s="8" t="s">
        <v>23</v>
      </c>
      <c r="E196" s="149"/>
      <c r="F196" s="217">
        <f>C196*E196</f>
        <v>0</v>
      </c>
      <c r="G196" s="149"/>
      <c r="H196" s="217">
        <f>C196*G196</f>
        <v>0</v>
      </c>
      <c r="I196" s="149"/>
      <c r="J196" s="240">
        <f>C196*I196</f>
        <v>0</v>
      </c>
      <c r="K196" s="114"/>
    </row>
    <row r="197" spans="1:11" ht="14.1" customHeight="1" x14ac:dyDescent="0.2">
      <c r="A197" s="1"/>
      <c r="B197" s="31"/>
      <c r="C197" s="181"/>
      <c r="D197" s="31"/>
      <c r="E197" s="12"/>
      <c r="F197" s="199"/>
      <c r="G197" s="12"/>
      <c r="H197" s="199"/>
      <c r="I197" s="12"/>
      <c r="J197" s="199"/>
      <c r="K197" s="114"/>
    </row>
    <row r="198" spans="1:11" ht="14.1" customHeight="1" x14ac:dyDescent="0.2">
      <c r="A198" s="1" t="s">
        <v>234</v>
      </c>
      <c r="B198" s="31"/>
      <c r="C198" s="150" t="s">
        <v>105</v>
      </c>
      <c r="D198" s="31"/>
      <c r="E198"/>
      <c r="F198" s="225">
        <f>SUM(F164:F196)</f>
        <v>0</v>
      </c>
      <c r="G198"/>
      <c r="H198" s="225">
        <f>SUM(H164:H196)</f>
        <v>0</v>
      </c>
      <c r="I198"/>
      <c r="J198" s="225">
        <f>SUM(J164:J196)</f>
        <v>0</v>
      </c>
      <c r="K198" s="114"/>
    </row>
    <row r="199" spans="1:11" ht="14.1" customHeight="1" x14ac:dyDescent="0.2">
      <c r="A199" s="1"/>
      <c r="B199" s="31"/>
      <c r="C199" s="150"/>
      <c r="D199" s="31"/>
      <c r="E199"/>
      <c r="F199" s="226"/>
      <c r="G199"/>
      <c r="H199" s="226"/>
      <c r="I199"/>
      <c r="J199" s="226"/>
      <c r="K199" s="114"/>
    </row>
    <row r="200" spans="1:11" ht="14.1" customHeight="1" thickBot="1" x14ac:dyDescent="0.25">
      <c r="A200" s="1"/>
      <c r="B200" s="31"/>
      <c r="C200" s="150"/>
      <c r="D200" s="31"/>
      <c r="E200"/>
      <c r="F200" s="226"/>
      <c r="G200"/>
      <c r="H200" s="226"/>
      <c r="I200"/>
      <c r="J200" s="226"/>
      <c r="K200" s="114"/>
    </row>
    <row r="201" spans="1:11" ht="14.1" customHeight="1" x14ac:dyDescent="0.2">
      <c r="A201" s="52"/>
      <c r="B201" s="164"/>
      <c r="C201" s="117"/>
      <c r="D201" s="118"/>
      <c r="E201" s="119" t="s">
        <v>66</v>
      </c>
      <c r="F201" s="210"/>
      <c r="G201" s="119" t="s">
        <v>67</v>
      </c>
      <c r="H201" s="232"/>
      <c r="I201" s="119" t="s">
        <v>68</v>
      </c>
      <c r="J201" s="233"/>
      <c r="K201" s="114"/>
    </row>
    <row r="202" spans="1:11" ht="14.1" customHeight="1" x14ac:dyDescent="0.2">
      <c r="A202" s="57"/>
      <c r="B202" s="165"/>
      <c r="C202" s="122"/>
      <c r="D202" s="123"/>
      <c r="E202" s="124" t="s">
        <v>69</v>
      </c>
      <c r="F202" s="211"/>
      <c r="G202" s="124" t="s">
        <v>225</v>
      </c>
      <c r="H202" s="211"/>
      <c r="I202" s="124" t="s">
        <v>70</v>
      </c>
      <c r="J202" s="234"/>
      <c r="K202" s="114"/>
    </row>
    <row r="203" spans="1:11" ht="14.1" customHeight="1" x14ac:dyDescent="0.2">
      <c r="A203" s="166"/>
      <c r="B203" s="167"/>
      <c r="C203" s="127"/>
      <c r="D203" s="128"/>
      <c r="E203" s="129"/>
      <c r="F203" s="212"/>
      <c r="G203" s="130" t="s">
        <v>227</v>
      </c>
      <c r="H203" s="212"/>
      <c r="I203" s="131"/>
      <c r="J203" s="235"/>
      <c r="K203" s="114"/>
    </row>
    <row r="204" spans="1:11" ht="14.1" customHeight="1" thickBot="1" x14ac:dyDescent="0.25">
      <c r="A204" s="132"/>
      <c r="B204" s="134"/>
      <c r="C204" s="134" t="s">
        <v>72</v>
      </c>
      <c r="D204" s="135" t="s">
        <v>11</v>
      </c>
      <c r="E204" s="135" t="s">
        <v>71</v>
      </c>
      <c r="F204" s="213" t="s">
        <v>14</v>
      </c>
      <c r="G204" s="135" t="s">
        <v>71</v>
      </c>
      <c r="H204" s="213" t="s">
        <v>17</v>
      </c>
      <c r="I204" s="135" t="s">
        <v>71</v>
      </c>
      <c r="J204" s="236" t="s">
        <v>17</v>
      </c>
      <c r="K204" s="114"/>
    </row>
    <row r="205" spans="1:11" ht="11.25" customHeight="1" thickTop="1" x14ac:dyDescent="0.15">
      <c r="A205" s="171"/>
      <c r="B205" s="139"/>
      <c r="C205" s="168"/>
      <c r="D205" s="139"/>
      <c r="E205" s="114"/>
      <c r="F205" s="219"/>
      <c r="G205" s="114"/>
      <c r="H205" s="219"/>
      <c r="I205" s="114"/>
      <c r="J205" s="242"/>
      <c r="K205" s="114"/>
    </row>
    <row r="206" spans="1:11" ht="15" customHeight="1" x14ac:dyDescent="0.15">
      <c r="A206" s="140" t="s">
        <v>201</v>
      </c>
      <c r="B206" s="172"/>
      <c r="C206" s="169"/>
      <c r="D206" s="143"/>
      <c r="E206" s="143"/>
      <c r="F206" s="215"/>
      <c r="G206" s="143"/>
      <c r="H206" s="215"/>
      <c r="I206" s="143"/>
      <c r="J206" s="238"/>
      <c r="K206" s="114"/>
    </row>
    <row r="207" spans="1:11" ht="15" customHeight="1" x14ac:dyDescent="0.2">
      <c r="A207" s="186"/>
      <c r="B207" s="187" t="s">
        <v>286</v>
      </c>
      <c r="C207" s="188"/>
      <c r="D207" s="189"/>
      <c r="E207" s="189"/>
      <c r="F207" s="227"/>
      <c r="G207" s="189"/>
      <c r="H207" s="227"/>
      <c r="I207" s="189"/>
      <c r="J207" s="251">
        <f t="shared" ref="J207:J212" si="21">C207*I207</f>
        <v>0</v>
      </c>
      <c r="K207" s="114"/>
    </row>
    <row r="208" spans="1:11" ht="14.1" customHeight="1" x14ac:dyDescent="0.2">
      <c r="A208" s="182" t="s">
        <v>202</v>
      </c>
      <c r="B208" s="75" t="s">
        <v>422</v>
      </c>
      <c r="C208" s="183">
        <v>21.44736</v>
      </c>
      <c r="D208" s="33" t="s">
        <v>34</v>
      </c>
      <c r="E208" s="102"/>
      <c r="F208" s="216">
        <f>C208*E208</f>
        <v>0</v>
      </c>
      <c r="G208" s="102"/>
      <c r="H208" s="224">
        <f>C208*G208</f>
        <v>0</v>
      </c>
      <c r="I208" s="102"/>
      <c r="J208" s="245">
        <f t="shared" si="21"/>
        <v>0</v>
      </c>
      <c r="K208" s="114"/>
    </row>
    <row r="209" spans="1:11" ht="14.1" customHeight="1" x14ac:dyDescent="0.2">
      <c r="A209" s="7" t="s">
        <v>423</v>
      </c>
      <c r="B209" s="144" t="s">
        <v>424</v>
      </c>
      <c r="C209" s="146">
        <v>23.342959999999998</v>
      </c>
      <c r="D209" s="6" t="s">
        <v>34</v>
      </c>
      <c r="E209" s="99"/>
      <c r="F209" s="216">
        <f>C209*E209</f>
        <v>0</v>
      </c>
      <c r="G209" s="99"/>
      <c r="H209" s="216">
        <f>C209*G209</f>
        <v>0</v>
      </c>
      <c r="I209" s="99"/>
      <c r="J209" s="239">
        <f t="shared" si="21"/>
        <v>0</v>
      </c>
      <c r="K209" s="114"/>
    </row>
    <row r="210" spans="1:11" ht="14.1" customHeight="1" x14ac:dyDescent="0.2">
      <c r="A210" s="37" t="s">
        <v>203</v>
      </c>
      <c r="B210" s="6" t="s">
        <v>425</v>
      </c>
      <c r="C210" s="174">
        <v>6.1607000000000003</v>
      </c>
      <c r="D210" s="6" t="s">
        <v>34</v>
      </c>
      <c r="E210" s="99"/>
      <c r="F210" s="216">
        <f>C210*E210</f>
        <v>0</v>
      </c>
      <c r="G210" s="99"/>
      <c r="H210" s="216">
        <f>C210*G210</f>
        <v>0</v>
      </c>
      <c r="I210" s="99"/>
      <c r="J210" s="239">
        <f t="shared" si="21"/>
        <v>0</v>
      </c>
      <c r="K210" s="114"/>
    </row>
    <row r="211" spans="1:11" ht="14.1" customHeight="1" x14ac:dyDescent="0.2">
      <c r="A211" s="37" t="s">
        <v>204</v>
      </c>
      <c r="B211" s="6" t="s">
        <v>426</v>
      </c>
      <c r="C211" s="250">
        <v>15.449140000000002</v>
      </c>
      <c r="D211" s="6" t="s">
        <v>34</v>
      </c>
      <c r="E211" s="99"/>
      <c r="F211" s="216">
        <f>C211*E211</f>
        <v>0</v>
      </c>
      <c r="G211" s="99"/>
      <c r="H211" s="216">
        <f>C211*G211</f>
        <v>0</v>
      </c>
      <c r="I211" s="99"/>
      <c r="J211" s="239">
        <f t="shared" si="21"/>
        <v>0</v>
      </c>
      <c r="K211" s="114"/>
    </row>
    <row r="212" spans="1:11" ht="12.75" customHeight="1" x14ac:dyDescent="0.2">
      <c r="A212" s="171"/>
      <c r="B212" s="139"/>
      <c r="C212" s="190"/>
      <c r="D212" s="114"/>
      <c r="E212" s="1"/>
      <c r="F212" s="199"/>
      <c r="G212" s="1"/>
      <c r="H212" s="199"/>
      <c r="I212" s="1"/>
      <c r="J212" s="251">
        <f t="shared" si="21"/>
        <v>0</v>
      </c>
      <c r="K212" s="114"/>
    </row>
    <row r="213" spans="1:11" ht="15.75" customHeight="1" x14ac:dyDescent="0.2">
      <c r="A213" s="140" t="s">
        <v>63</v>
      </c>
      <c r="B213" s="172"/>
      <c r="C213" s="169"/>
      <c r="D213" s="143"/>
      <c r="E213" s="191"/>
      <c r="F213" s="228"/>
      <c r="G213" s="191"/>
      <c r="H213" s="228"/>
      <c r="I213" s="191"/>
      <c r="J213" s="246"/>
      <c r="K213" s="114"/>
    </row>
    <row r="214" spans="1:11" ht="15.75" customHeight="1" x14ac:dyDescent="0.2">
      <c r="A214" s="7" t="s">
        <v>427</v>
      </c>
      <c r="B214" s="192" t="s">
        <v>286</v>
      </c>
      <c r="C214" s="168"/>
      <c r="D214" s="139"/>
      <c r="E214" s="1"/>
      <c r="F214" s="199"/>
      <c r="G214" s="1"/>
      <c r="H214" s="199"/>
      <c r="I214" s="1"/>
      <c r="J214" s="251">
        <f>C214*I214</f>
        <v>0</v>
      </c>
      <c r="K214" s="114"/>
    </row>
    <row r="215" spans="1:11" ht="14.1" customHeight="1" x14ac:dyDescent="0.2">
      <c r="A215" s="68"/>
      <c r="B215" s="110" t="s">
        <v>428</v>
      </c>
      <c r="C215" s="80"/>
      <c r="D215" s="69" t="s">
        <v>23</v>
      </c>
      <c r="E215" s="99"/>
      <c r="F215" s="216">
        <f t="shared" ref="F215:F224" si="22">C215*E215</f>
        <v>0</v>
      </c>
      <c r="G215" s="99"/>
      <c r="H215" s="216">
        <f>C215*G215</f>
        <v>0</v>
      </c>
      <c r="I215" s="99"/>
      <c r="J215" s="239">
        <f t="shared" ref="J215:J224" si="23">C215*I215</f>
        <v>0</v>
      </c>
      <c r="K215" s="114"/>
    </row>
    <row r="216" spans="1:11" ht="14.1" customHeight="1" x14ac:dyDescent="0.2">
      <c r="A216" s="68"/>
      <c r="B216" s="110" t="s">
        <v>429</v>
      </c>
      <c r="C216" s="80"/>
      <c r="D216" s="69" t="s">
        <v>34</v>
      </c>
      <c r="E216" s="99"/>
      <c r="F216" s="216">
        <f t="shared" si="22"/>
        <v>0</v>
      </c>
      <c r="G216" s="99"/>
      <c r="H216" s="216">
        <f t="shared" ref="H216:H223" si="24">C216*G216</f>
        <v>0</v>
      </c>
      <c r="I216" s="99"/>
      <c r="J216" s="239">
        <f t="shared" si="23"/>
        <v>0</v>
      </c>
      <c r="K216" s="114"/>
    </row>
    <row r="217" spans="1:11" ht="14.1" customHeight="1" x14ac:dyDescent="0.2">
      <c r="A217" s="68"/>
      <c r="B217" s="110" t="s">
        <v>430</v>
      </c>
      <c r="C217" s="80"/>
      <c r="D217" s="69" t="s">
        <v>20</v>
      </c>
      <c r="E217" s="99"/>
      <c r="F217" s="216">
        <f t="shared" si="22"/>
        <v>0</v>
      </c>
      <c r="G217" s="99"/>
      <c r="H217" s="216">
        <f t="shared" si="24"/>
        <v>0</v>
      </c>
      <c r="I217" s="99"/>
      <c r="J217" s="239">
        <f t="shared" si="23"/>
        <v>0</v>
      </c>
      <c r="K217" s="114"/>
    </row>
    <row r="218" spans="1:11" ht="14.1" customHeight="1" x14ac:dyDescent="0.2">
      <c r="A218" s="68"/>
      <c r="B218" s="110" t="s">
        <v>431</v>
      </c>
      <c r="C218" s="80"/>
      <c r="D218" s="69" t="s">
        <v>30</v>
      </c>
      <c r="E218" s="99"/>
      <c r="F218" s="216">
        <f t="shared" si="22"/>
        <v>0</v>
      </c>
      <c r="G218" s="99"/>
      <c r="H218" s="216">
        <f t="shared" si="24"/>
        <v>0</v>
      </c>
      <c r="I218" s="99"/>
      <c r="J218" s="239">
        <f t="shared" si="23"/>
        <v>0</v>
      </c>
      <c r="K218" s="114"/>
    </row>
    <row r="219" spans="1:11" ht="14.1" customHeight="1" x14ac:dyDescent="0.2">
      <c r="A219" s="68"/>
      <c r="B219" s="110" t="s">
        <v>432</v>
      </c>
      <c r="C219" s="80"/>
      <c r="D219" s="69" t="s">
        <v>144</v>
      </c>
      <c r="E219" s="99"/>
      <c r="F219" s="216">
        <f t="shared" si="22"/>
        <v>0</v>
      </c>
      <c r="G219" s="99"/>
      <c r="H219" s="216">
        <f t="shared" si="24"/>
        <v>0</v>
      </c>
      <c r="I219" s="99"/>
      <c r="J219" s="239">
        <f t="shared" si="23"/>
        <v>0</v>
      </c>
      <c r="K219" s="114"/>
    </row>
    <row r="220" spans="1:11" ht="14.1" customHeight="1" x14ac:dyDescent="0.2">
      <c r="A220" s="11"/>
      <c r="B220" s="110" t="s">
        <v>433</v>
      </c>
      <c r="C220" s="80"/>
      <c r="D220" s="69"/>
      <c r="E220" s="99"/>
      <c r="F220" s="216">
        <f t="shared" si="22"/>
        <v>0</v>
      </c>
      <c r="G220" s="99"/>
      <c r="H220" s="216">
        <f t="shared" si="24"/>
        <v>0</v>
      </c>
      <c r="I220" s="99"/>
      <c r="J220" s="239">
        <f t="shared" si="23"/>
        <v>0</v>
      </c>
      <c r="K220" s="114"/>
    </row>
    <row r="221" spans="1:11" ht="14.1" customHeight="1" x14ac:dyDescent="0.2">
      <c r="A221" s="11"/>
      <c r="B221" s="110" t="s">
        <v>434</v>
      </c>
      <c r="C221" s="80"/>
      <c r="D221" s="69"/>
      <c r="E221" s="99"/>
      <c r="F221" s="216">
        <f t="shared" si="22"/>
        <v>0</v>
      </c>
      <c r="G221" s="99"/>
      <c r="H221" s="216">
        <f t="shared" si="24"/>
        <v>0</v>
      </c>
      <c r="I221" s="99"/>
      <c r="J221" s="239">
        <f t="shared" si="23"/>
        <v>0</v>
      </c>
      <c r="K221" s="114"/>
    </row>
    <row r="222" spans="1:11" ht="14.1" customHeight="1" x14ac:dyDescent="0.2">
      <c r="A222" s="11"/>
      <c r="B222" s="110" t="s">
        <v>435</v>
      </c>
      <c r="C222" s="80"/>
      <c r="D222" s="69"/>
      <c r="E222" s="99"/>
      <c r="F222" s="216">
        <f t="shared" si="22"/>
        <v>0</v>
      </c>
      <c r="G222" s="99"/>
      <c r="H222" s="216">
        <f t="shared" si="24"/>
        <v>0</v>
      </c>
      <c r="I222" s="99"/>
      <c r="J222" s="239">
        <f t="shared" si="23"/>
        <v>0</v>
      </c>
      <c r="K222" s="114"/>
    </row>
    <row r="223" spans="1:11" ht="14.1" customHeight="1" x14ac:dyDescent="0.2">
      <c r="A223" s="11"/>
      <c r="B223" s="110" t="s">
        <v>436</v>
      </c>
      <c r="C223" s="80"/>
      <c r="D223" s="69"/>
      <c r="E223" s="99"/>
      <c r="F223" s="216">
        <f t="shared" si="22"/>
        <v>0</v>
      </c>
      <c r="G223" s="99"/>
      <c r="H223" s="216">
        <f t="shared" si="24"/>
        <v>0</v>
      </c>
      <c r="I223" s="99"/>
      <c r="J223" s="239">
        <f t="shared" si="23"/>
        <v>0</v>
      </c>
      <c r="K223" s="114"/>
    </row>
    <row r="224" spans="1:11" ht="14.1" customHeight="1" thickBot="1" x14ac:dyDescent="0.25">
      <c r="A224" s="51"/>
      <c r="B224" s="193" t="s">
        <v>437</v>
      </c>
      <c r="C224" s="194"/>
      <c r="D224" s="81"/>
      <c r="E224" s="180"/>
      <c r="F224" s="217">
        <f t="shared" si="22"/>
        <v>0</v>
      </c>
      <c r="G224" s="180"/>
      <c r="H224" s="223">
        <f>C224*G224</f>
        <v>0</v>
      </c>
      <c r="I224" s="180"/>
      <c r="J224" s="244">
        <f t="shared" si="23"/>
        <v>0</v>
      </c>
      <c r="K224" s="114"/>
    </row>
    <row r="225" spans="1:11" ht="14.1" customHeight="1" x14ac:dyDescent="0.15">
      <c r="A225" s="114"/>
      <c r="B225" s="139"/>
      <c r="C225" s="168"/>
      <c r="D225" s="139"/>
      <c r="E225" s="114"/>
      <c r="F225" s="219"/>
      <c r="G225" s="114"/>
      <c r="H225" s="219"/>
      <c r="I225" s="114"/>
      <c r="J225" s="219"/>
      <c r="K225" s="114"/>
    </row>
    <row r="226" spans="1:11" s="12" customFormat="1" ht="14.1" customHeight="1" x14ac:dyDescent="0.2">
      <c r="A226" s="1"/>
      <c r="B226" s="31"/>
      <c r="C226" s="195" t="s">
        <v>131</v>
      </c>
      <c r="D226" s="31"/>
      <c r="E226" s="1"/>
      <c r="F226" s="218">
        <f>SUM(F208:F224)</f>
        <v>0</v>
      </c>
      <c r="G226" s="1"/>
      <c r="H226" s="218">
        <f>SUM(H208:H224)</f>
        <v>0</v>
      </c>
      <c r="I226" s="1"/>
      <c r="J226" s="218">
        <f>SUM(J208:J224)</f>
        <v>0</v>
      </c>
      <c r="K226" s="1"/>
    </row>
    <row r="227" spans="1:11" s="12" customFormat="1" ht="14.1" customHeight="1" x14ac:dyDescent="0.2">
      <c r="A227" s="1"/>
      <c r="B227" s="31"/>
      <c r="C227" s="195"/>
      <c r="D227" s="31"/>
      <c r="E227" s="1"/>
      <c r="F227" s="199"/>
      <c r="G227" s="1"/>
      <c r="H227" s="199"/>
      <c r="I227" s="1"/>
      <c r="J227" s="199"/>
      <c r="K227" s="1"/>
    </row>
    <row r="228" spans="1:11" s="12" customFormat="1" ht="14.25" customHeight="1" x14ac:dyDescent="0.2">
      <c r="A228" s="1"/>
      <c r="B228" s="31"/>
      <c r="C228" s="196"/>
      <c r="D228" s="197" t="s">
        <v>205</v>
      </c>
      <c r="E228" s="1"/>
      <c r="F228" s="218">
        <f>SUM(F8:F36)+SUM(F50:F73)+SUM(F90:F105)+SUM(F126:F156)+SUM(F164:F196)+SUM(F208:F211) + SUM(F215:F224)</f>
        <v>0</v>
      </c>
      <c r="G228" s="151"/>
      <c r="H228" s="218">
        <f>SUM(H8:H36)+SUM(H50:H73)+SUM(H90:H105)+SUM(H126:H156)+SUM(H164:H196)+SUM(H208:H211) + SUM(H215:H224)</f>
        <v>0</v>
      </c>
      <c r="I228" s="151"/>
      <c r="J228" s="218">
        <f>SUM(J8:J36)+SUM(J50:J73)+SUM(J90:J105)+SUM(J126:J156)+SUM(J164:J196)+SUM(J208:J211) + SUM(J215:J224)</f>
        <v>0</v>
      </c>
      <c r="K228" s="1"/>
    </row>
    <row r="229" spans="1:11" s="12" customFormat="1" ht="6" customHeight="1" x14ac:dyDescent="0.2">
      <c r="A229" s="1"/>
      <c r="B229" s="31"/>
      <c r="C229" s="196"/>
      <c r="D229" s="31"/>
      <c r="E229" s="1"/>
      <c r="F229" s="229"/>
      <c r="G229" s="151"/>
      <c r="H229" s="199"/>
      <c r="I229" s="151"/>
      <c r="J229" s="199"/>
      <c r="K229" s="1"/>
    </row>
    <row r="230" spans="1:11" s="12" customFormat="1" ht="14.1" customHeight="1" x14ac:dyDescent="0.2">
      <c r="A230" s="1"/>
      <c r="B230" s="31"/>
      <c r="C230" s="196"/>
      <c r="D230" s="197" t="s">
        <v>444</v>
      </c>
      <c r="E230" s="1"/>
      <c r="F230" s="218">
        <f>F228*0.3</f>
        <v>0</v>
      </c>
      <c r="G230" s="151"/>
      <c r="H230" s="218">
        <f>H228*0.3</f>
        <v>0</v>
      </c>
      <c r="I230" s="151"/>
      <c r="J230" s="218">
        <f>J228*0.3</f>
        <v>0</v>
      </c>
      <c r="K230" s="1"/>
    </row>
    <row r="231" spans="1:11" s="12" customFormat="1" ht="6" customHeight="1" x14ac:dyDescent="0.2">
      <c r="A231" s="1"/>
      <c r="B231" s="31"/>
      <c r="C231" s="195"/>
      <c r="D231" s="31"/>
      <c r="E231" s="1"/>
      <c r="F231" s="199"/>
      <c r="G231" s="151"/>
      <c r="H231" s="199"/>
      <c r="I231" s="151"/>
      <c r="J231" s="199"/>
      <c r="K231" s="1"/>
    </row>
    <row r="232" spans="1:11" s="12" customFormat="1" ht="14.1" customHeight="1" x14ac:dyDescent="0.2">
      <c r="A232" s="1"/>
      <c r="B232" s="31"/>
      <c r="C232" s="195"/>
      <c r="D232" s="3" t="s">
        <v>229</v>
      </c>
      <c r="E232" s="1"/>
      <c r="F232" s="218">
        <f>F228+F230</f>
        <v>0</v>
      </c>
      <c r="G232" s="151"/>
      <c r="H232" s="218">
        <f>H228+H230</f>
        <v>0</v>
      </c>
      <c r="I232" s="151"/>
      <c r="J232" s="218">
        <f>J228+J230</f>
        <v>0</v>
      </c>
      <c r="K232" s="1"/>
    </row>
    <row r="233" spans="1:11" ht="14.1" customHeight="1" x14ac:dyDescent="0.2">
      <c r="A233" s="114"/>
      <c r="B233" s="139"/>
      <c r="C233" s="152"/>
      <c r="D233" s="198" t="s">
        <v>64</v>
      </c>
      <c r="E233" s="114"/>
      <c r="F233" s="230" t="s">
        <v>206</v>
      </c>
      <c r="G233" s="114"/>
      <c r="H233" s="230" t="s">
        <v>207</v>
      </c>
      <c r="I233" s="114"/>
      <c r="J233" s="230" t="s">
        <v>208</v>
      </c>
      <c r="K233" s="114"/>
    </row>
    <row r="234" spans="1:11" ht="14.1" customHeight="1" x14ac:dyDescent="0.2">
      <c r="A234" s="1" t="s">
        <v>235</v>
      </c>
      <c r="B234" s="31"/>
      <c r="C234" s="152"/>
      <c r="D234" s="139"/>
      <c r="E234" s="114"/>
      <c r="F234" s="219"/>
      <c r="G234" s="114"/>
      <c r="H234" s="219"/>
      <c r="I234" s="114"/>
      <c r="J234" s="214"/>
      <c r="K234" s="114"/>
    </row>
    <row r="235" spans="1:11" ht="14.1" customHeight="1" x14ac:dyDescent="0.15">
      <c r="A235" s="114"/>
      <c r="B235" s="152"/>
      <c r="C235" s="139"/>
      <c r="D235" s="114"/>
      <c r="E235" s="114"/>
      <c r="F235" s="219"/>
      <c r="G235" s="114"/>
      <c r="H235" s="219"/>
      <c r="I235" s="114"/>
      <c r="J235" s="219"/>
    </row>
  </sheetData>
  <sheetProtection algorithmName="SHA-512" hashValue="VHt4OzmGng3fLCgOlS5B5SPCLgRmh4XUtnmhZPcu+VaHikuJfvLK5ahSwoPBU35t5vFxRtBSh/vwPpae4+xM1Q==" saltValue="IMhDABSuuoxCRyITJig9DA==" spinCount="100000" sheet="1" objects="1" scenarios="1"/>
  <mergeCells count="3">
    <mergeCell ref="E123:F123"/>
    <mergeCell ref="E125:J125"/>
    <mergeCell ref="E162:F162"/>
  </mergeCells>
  <phoneticPr fontId="18" type="noConversion"/>
  <printOptions horizontalCentered="1"/>
  <pageMargins left="0.4" right="0.5" top="0.5" bottom="0.5" header="0.25" footer="0.25"/>
  <pageSetup scale="87" fitToHeight="8" orientation="landscape" horizontalDpi="300" verticalDpi="300" r:id="rId1"/>
  <headerFooter alignWithMargins="0">
    <oddHeader>&amp;C&amp;20Site Improvement Bond Quantity Worksheet</oddHeader>
    <oddFooter>&amp;Lg:\group\publicw\engineering\development info\
checklists\&amp;F&amp;RUnit prices updated: 4/3/24
Version: 4/3/24
Report Date: &amp;D</oddFooter>
  </headerFooter>
  <rowBreaks count="5" manualBreakCount="5">
    <brk id="40" max="9" man="1"/>
    <brk id="82" max="9" man="1"/>
    <brk id="121" max="9" man="1"/>
    <brk id="160" max="9" man="1"/>
    <brk id="199" max="9" man="1"/>
  </rowBreaks>
  <ignoredErrors>
    <ignoredError sqref="F57 J182 H182 F18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Q37"/>
  <sheetViews>
    <sheetView showGridLines="0" showZeros="0" view="pageBreakPreview" zoomScale="115" zoomScaleNormal="160" zoomScaleSheetLayoutView="115" workbookViewId="0">
      <selection activeCell="W34" sqref="W34"/>
    </sheetView>
  </sheetViews>
  <sheetFormatPr defaultColWidth="9.140625" defaultRowHeight="11.25" x14ac:dyDescent="0.2"/>
  <cols>
    <col min="1" max="1" width="3" style="14" customWidth="1"/>
    <col min="2" max="2" width="10.28515625" style="14" customWidth="1"/>
    <col min="3" max="3" width="12.5703125" style="14" customWidth="1"/>
    <col min="4" max="4" width="9.140625" style="14"/>
    <col min="5" max="5" width="7.28515625" style="14" customWidth="1"/>
    <col min="6" max="6" width="5.28515625" style="14" customWidth="1"/>
    <col min="7" max="7" width="17.28515625" style="14" customWidth="1"/>
    <col min="8" max="8" width="4.5703125" style="14" customWidth="1"/>
    <col min="9" max="9" width="6.85546875" style="14" customWidth="1"/>
    <col min="10" max="10" width="2.5703125" style="14" customWidth="1"/>
    <col min="11" max="11" width="2.7109375" style="14" customWidth="1"/>
    <col min="12" max="12" width="13" style="14" customWidth="1"/>
    <col min="13" max="13" width="9.85546875" style="14" customWidth="1"/>
    <col min="14" max="14" width="20.42578125" style="14" customWidth="1"/>
    <col min="15" max="15" width="3.42578125" style="14" customWidth="1"/>
    <col min="16" max="16384" width="9.140625" style="14"/>
  </cols>
  <sheetData>
    <row r="3" spans="2:17" x14ac:dyDescent="0.2">
      <c r="B3" s="20" t="s">
        <v>209</v>
      </c>
    </row>
    <row r="4" spans="2:17" ht="12.75" x14ac:dyDescent="0.2">
      <c r="B4" s="13" t="s">
        <v>210</v>
      </c>
      <c r="C4" s="263"/>
      <c r="D4" s="263"/>
      <c r="E4" s="263"/>
      <c r="F4" s="263"/>
      <c r="G4" s="263"/>
      <c r="I4" s="25" t="s">
        <v>211</v>
      </c>
      <c r="J4" s="263"/>
      <c r="K4" s="264"/>
      <c r="L4" s="265"/>
      <c r="M4" s="264"/>
    </row>
    <row r="5" spans="2:17" ht="5.25" customHeight="1" x14ac:dyDescent="0.2">
      <c r="B5" s="13"/>
      <c r="I5" s="25"/>
      <c r="J5" s="266"/>
      <c r="K5" s="266"/>
      <c r="L5" s="266"/>
      <c r="M5" s="103"/>
    </row>
    <row r="6" spans="2:17" ht="12.75" x14ac:dyDescent="0.2">
      <c r="B6" s="13" t="s">
        <v>212</v>
      </c>
      <c r="D6" s="263"/>
      <c r="E6" s="263"/>
      <c r="F6" s="263"/>
      <c r="G6" s="263"/>
      <c r="I6" s="25" t="s">
        <v>213</v>
      </c>
      <c r="J6" s="263"/>
      <c r="K6" s="263"/>
      <c r="L6" s="263"/>
      <c r="M6" s="264"/>
    </row>
    <row r="7" spans="2:17" ht="12" customHeight="1" x14ac:dyDescent="0.2">
      <c r="B7" s="13" t="s">
        <v>214</v>
      </c>
      <c r="C7" s="263"/>
      <c r="D7" s="263"/>
      <c r="E7" s="263"/>
      <c r="F7" s="263"/>
      <c r="G7" s="263"/>
    </row>
    <row r="8" spans="2:17" ht="12" customHeight="1" x14ac:dyDescent="0.2">
      <c r="B8" s="13" t="s">
        <v>215</v>
      </c>
      <c r="C8" s="263"/>
      <c r="D8" s="263"/>
      <c r="E8" s="263"/>
      <c r="F8" s="263"/>
      <c r="G8" s="263"/>
    </row>
    <row r="9" spans="2:17" ht="12" customHeight="1" x14ac:dyDescent="0.2">
      <c r="B9" s="13"/>
    </row>
    <row r="10" spans="2:17" ht="3" customHeight="1" thickBot="1" x14ac:dyDescent="0.25"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</row>
    <row r="11" spans="2:17" ht="12" customHeight="1" thickTop="1" x14ac:dyDescent="0.2">
      <c r="B11" s="13"/>
    </row>
    <row r="12" spans="2:17" ht="12" customHeight="1" x14ac:dyDescent="0.2">
      <c r="K12" s="93"/>
      <c r="L12" s="93"/>
      <c r="M12" s="93" t="s">
        <v>246</v>
      </c>
      <c r="N12" s="93"/>
      <c r="O12" s="93"/>
    </row>
    <row r="13" spans="2:17" ht="12" customHeight="1" x14ac:dyDescent="0.2">
      <c r="K13" s="93"/>
      <c r="L13" s="93"/>
      <c r="M13" s="93" t="s">
        <v>247</v>
      </c>
      <c r="N13" s="93"/>
      <c r="O13" s="93"/>
      <c r="P13" s="93"/>
      <c r="Q13" s="93"/>
    </row>
    <row r="14" spans="2:17" ht="12" customHeight="1" x14ac:dyDescent="0.2">
      <c r="K14" s="93"/>
      <c r="L14" s="93"/>
      <c r="M14" s="93" t="s">
        <v>248</v>
      </c>
      <c r="N14" s="93"/>
      <c r="O14" s="93"/>
    </row>
    <row r="15" spans="2:17" ht="12.75" customHeight="1" x14ac:dyDescent="0.2">
      <c r="E15" s="289" t="s">
        <v>242</v>
      </c>
      <c r="F15" s="289"/>
      <c r="G15" s="289"/>
      <c r="H15" s="289"/>
      <c r="I15" s="289"/>
      <c r="J15" s="289"/>
      <c r="K15" s="93"/>
      <c r="L15" s="93"/>
      <c r="M15" s="18" t="s">
        <v>249</v>
      </c>
      <c r="N15" s="93"/>
      <c r="O15" s="93"/>
    </row>
    <row r="16" spans="2:17" ht="12.75" customHeight="1" x14ac:dyDescent="0.2">
      <c r="F16" s="39" t="s">
        <v>216</v>
      </c>
      <c r="G16" s="289"/>
      <c r="H16" s="289"/>
      <c r="I16" s="289"/>
      <c r="J16" s="289"/>
      <c r="K16" s="93"/>
      <c r="L16" s="93"/>
      <c r="M16" s="93" t="s">
        <v>250</v>
      </c>
      <c r="N16" s="93"/>
      <c r="O16" s="93"/>
    </row>
    <row r="17" spans="2:15" ht="6" customHeight="1" x14ac:dyDescent="0.2">
      <c r="F17" s="16"/>
      <c r="G17" s="15"/>
      <c r="H17" s="15"/>
      <c r="I17" s="15"/>
      <c r="K17" s="17"/>
    </row>
    <row r="18" spans="2:15" x14ac:dyDescent="0.2">
      <c r="B18" s="14" t="s">
        <v>217</v>
      </c>
      <c r="F18" s="18" t="s">
        <v>218</v>
      </c>
      <c r="G18" s="45">
        <f>'EROSION CONTROL'!I79</f>
        <v>0</v>
      </c>
      <c r="H18" s="21"/>
      <c r="I18" s="21"/>
      <c r="K18" s="18"/>
      <c r="L18" s="93"/>
      <c r="M18" s="93"/>
      <c r="N18" s="93"/>
      <c r="O18" s="93"/>
    </row>
    <row r="19" spans="2:15" ht="5.25" customHeight="1" x14ac:dyDescent="0.2">
      <c r="F19" s="17"/>
      <c r="K19" s="17"/>
    </row>
    <row r="20" spans="2:15" x14ac:dyDescent="0.2">
      <c r="B20" s="14" t="s">
        <v>219</v>
      </c>
      <c r="F20" s="18" t="s">
        <v>220</v>
      </c>
      <c r="G20" s="45">
        <f>'GENERAL ITEMS'!F232</f>
        <v>0</v>
      </c>
      <c r="H20" s="21"/>
      <c r="I20" s="21"/>
      <c r="K20" s="17"/>
    </row>
    <row r="21" spans="2:15" ht="6" customHeight="1" x14ac:dyDescent="0.2">
      <c r="F21" s="17"/>
      <c r="K21" s="17"/>
    </row>
    <row r="22" spans="2:15" x14ac:dyDescent="0.2">
      <c r="B22" s="14" t="s">
        <v>228</v>
      </c>
      <c r="F22" s="18" t="s">
        <v>221</v>
      </c>
      <c r="G22" s="45">
        <f>'GENERAL ITEMS'!H232</f>
        <v>0</v>
      </c>
      <c r="H22" s="21"/>
      <c r="I22" s="21"/>
      <c r="K22" s="17"/>
      <c r="L22" s="94" t="s">
        <v>251</v>
      </c>
      <c r="M22" s="95">
        <f>0.1*(G27)</f>
        <v>0</v>
      </c>
      <c r="N22" s="267"/>
    </row>
    <row r="23" spans="2:15" ht="6" customHeight="1" x14ac:dyDescent="0.2">
      <c r="F23" s="17"/>
      <c r="K23" s="17"/>
    </row>
    <row r="24" spans="2:15" x14ac:dyDescent="0.2">
      <c r="B24" s="14" t="s">
        <v>222</v>
      </c>
      <c r="F24" s="18" t="s">
        <v>223</v>
      </c>
      <c r="G24" s="45">
        <f>'GENERAL ITEMS'!J232</f>
        <v>0</v>
      </c>
      <c r="H24" s="21"/>
      <c r="I24" s="21"/>
      <c r="K24" s="17"/>
    </row>
    <row r="25" spans="2:15" ht="6.75" customHeight="1" x14ac:dyDescent="0.2">
      <c r="F25" s="17"/>
      <c r="K25" s="17"/>
    </row>
    <row r="26" spans="2:15" ht="6.75" customHeight="1" x14ac:dyDescent="0.2">
      <c r="F26" s="17"/>
      <c r="K26" s="17"/>
    </row>
    <row r="27" spans="2:15" x14ac:dyDescent="0.2">
      <c r="B27" s="46" t="s">
        <v>243</v>
      </c>
      <c r="D27" s="19"/>
      <c r="E27" s="19"/>
      <c r="F27" s="18"/>
      <c r="G27" s="45">
        <f>SUM(G18:G24)</f>
        <v>0</v>
      </c>
      <c r="H27" s="21"/>
      <c r="I27" s="21"/>
      <c r="K27" s="17"/>
    </row>
    <row r="28" spans="2:15" x14ac:dyDescent="0.2">
      <c r="E28" s="19"/>
      <c r="F28" s="17"/>
      <c r="K28" s="17"/>
    </row>
    <row r="29" spans="2:15" x14ac:dyDescent="0.2">
      <c r="B29" s="46" t="s">
        <v>255</v>
      </c>
      <c r="D29" s="19"/>
      <c r="E29" s="19"/>
      <c r="F29" s="18"/>
      <c r="G29" s="45">
        <f>1.2*G27</f>
        <v>0</v>
      </c>
      <c r="H29" s="21"/>
      <c r="I29" s="21"/>
      <c r="K29" s="17"/>
    </row>
    <row r="30" spans="2:15" x14ac:dyDescent="0.2">
      <c r="B30" s="14" t="s">
        <v>445</v>
      </c>
      <c r="E30" s="19"/>
      <c r="F30" s="17"/>
      <c r="K30" s="17"/>
    </row>
    <row r="31" spans="2:15" x14ac:dyDescent="0.2">
      <c r="E31" s="19"/>
      <c r="F31" s="17"/>
      <c r="G31" s="14" t="s">
        <v>224</v>
      </c>
      <c r="K31" s="17"/>
      <c r="L31" s="46"/>
    </row>
    <row r="33" spans="2:15" ht="12.75" x14ac:dyDescent="0.2">
      <c r="C33" s="19" t="s">
        <v>244</v>
      </c>
      <c r="D33" s="20" t="s">
        <v>245</v>
      </c>
      <c r="M33"/>
    </row>
    <row r="34" spans="2:15" ht="12.75" x14ac:dyDescent="0.2">
      <c r="B34" s="70"/>
      <c r="C34" s="19" t="s">
        <v>252</v>
      </c>
      <c r="D34" s="14" t="s">
        <v>253</v>
      </c>
      <c r="F34" s="19"/>
      <c r="G34"/>
      <c r="H34"/>
      <c r="I34"/>
      <c r="J34"/>
      <c r="K34"/>
      <c r="L34"/>
      <c r="M34"/>
      <c r="N34"/>
      <c r="O34"/>
    </row>
    <row r="35" spans="2:15" ht="12" customHeight="1" x14ac:dyDescent="0.2">
      <c r="D35" s="14" t="s">
        <v>254</v>
      </c>
      <c r="G35"/>
      <c r="H35"/>
      <c r="I35"/>
      <c r="J35"/>
      <c r="K35"/>
      <c r="L35"/>
      <c r="M35"/>
      <c r="N35"/>
      <c r="O35"/>
    </row>
    <row r="36" spans="2:15" x14ac:dyDescent="0.2">
      <c r="B36" s="20"/>
    </row>
    <row r="37" spans="2:15" x14ac:dyDescent="0.2">
      <c r="B37" s="14" t="s">
        <v>238</v>
      </c>
    </row>
  </sheetData>
  <sheetProtection algorithmName="SHA-512" hashValue="nI7XjkhY2QHR76JTuwip4/kD29q/q5sjpYhJZTDBlwWZ2+rtt4b0DapFsEp27cAtlI0SbgZNQtA9o7IdeBQffg==" saltValue="bF2KrslDe0Q1ABQuBmogtw==" spinCount="100000" sheet="1" objects="1" scenarios="1"/>
  <mergeCells count="2">
    <mergeCell ref="E15:J15"/>
    <mergeCell ref="G16:J16"/>
  </mergeCells>
  <phoneticPr fontId="18" type="noConversion"/>
  <printOptions horizontalCentered="1" gridLinesSet="0"/>
  <pageMargins left="0.5" right="0.5" top="0.75" bottom="0.75" header="0.5" footer="0.25"/>
  <pageSetup orientation="landscape" horizontalDpi="300" verticalDpi="300" r:id="rId1"/>
  <headerFooter alignWithMargins="0">
    <oddHeader>&amp;C&amp;20Site Improvement Bond Quantity Worksheet</oddHeader>
    <oddFooter>&amp;L&amp;9g:\group\publlicw\engineering\development info\checklists\
&amp;F&amp;C
&amp;RUnit prices updated: 4/3/24
Version: 4/3/24
Report Date: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EROSION CONTROL</vt:lpstr>
      <vt:lpstr>GENERAL ITEMS</vt:lpstr>
      <vt:lpstr>BOND CALC.</vt:lpstr>
      <vt:lpstr>'GENERAL ITEMS'!Print_Area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Bond Quatities Work Sheet</dc:title>
  <dc:creator>DDES Employee</dc:creator>
  <cp:lastModifiedBy>Karen Battis</cp:lastModifiedBy>
  <cp:lastPrinted>2024-04-17T22:02:09Z</cp:lastPrinted>
  <dcterms:created xsi:type="dcterms:W3CDTF">1998-02-24T22:36:44Z</dcterms:created>
  <dcterms:modified xsi:type="dcterms:W3CDTF">2024-04-18T15:26:30Z</dcterms:modified>
</cp:coreProperties>
</file>